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mbonline-my.sharepoint.com/personal/bartoskova_petra_brno_cz/Documents/zakázky/zakazkyOIEF/2024/zš bosonožská/emmb zahájení Boso/"/>
    </mc:Choice>
  </mc:AlternateContent>
  <xr:revisionPtr revIDLastSave="22" documentId="13_ncr:1_{444AB375-6921-4C85-A545-A70F9269EFAD}" xr6:coauthVersionLast="47" xr6:coauthVersionMax="47" xr10:uidLastSave="{AC319867-FC46-4911-A472-DC11B08FB995}"/>
  <bookViews>
    <workbookView xWindow="-120" yWindow="-120" windowWidth="29040" windowHeight="15840" firstSheet="2" activeTab="11" xr2:uid="{00000000-000D-0000-FFFF-FFFF00000000}"/>
  </bookViews>
  <sheets>
    <sheet name="Krycí list" sheetId="1" r:id="rId1"/>
    <sheet name="Rekapitulace" sheetId="2" r:id="rId2"/>
    <sheet name="družina 37" sheetId="3" r:id="rId3"/>
    <sheet name="družina 46" sheetId="5" r:id="rId4"/>
    <sheet name="družina 47" sheetId="6" r:id="rId5"/>
    <sheet name="fyz,che" sheetId="7" r:id="rId6"/>
    <sheet name="kabinet 43" sheetId="8" r:id="rId7"/>
    <sheet name="matematika 45" sheetId="9" r:id="rId8"/>
    <sheet name="polytechnika" sheetId="10" r:id="rId9"/>
    <sheet name="přírodověda 44" sheetId="11" r:id="rId10"/>
    <sheet name="robotika" sheetId="12" r:id="rId11"/>
    <sheet name="konektivita" sheetId="13" r:id="rId12"/>
    <sheet name="#Figury" sheetId="4" state="hidden" r:id="rId13"/>
  </sheets>
  <definedNames>
    <definedName name="_xlnm.Print_Titles" localSheetId="2">'družina 37'!$11:$13</definedName>
    <definedName name="_xlnm.Print_Titles" localSheetId="3">'družina 46'!$11:$13</definedName>
    <definedName name="_xlnm.Print_Titles" localSheetId="4">'družina 47'!$11:$13</definedName>
    <definedName name="_xlnm.Print_Titles" localSheetId="5">'fyz,che'!$11:$13</definedName>
    <definedName name="_xlnm.Print_Titles" localSheetId="6">'kabinet 43'!$11:$13</definedName>
    <definedName name="_xlnm.Print_Titles" localSheetId="11">konektivita!$11:$13</definedName>
    <definedName name="_xlnm.Print_Titles" localSheetId="7">'matematika 45'!$11:$13</definedName>
    <definedName name="_xlnm.Print_Titles" localSheetId="8">polytechnika!$11:$13</definedName>
    <definedName name="_xlnm.Print_Titles" localSheetId="9">'přírodověda 44'!$11:$13</definedName>
    <definedName name="_xlnm.Print_Titles" localSheetId="1">Rekapitulace!$11:$13</definedName>
    <definedName name="_xlnm.Print_Titles" localSheetId="10">robotika!$11:$13</definedName>
    <definedName name="_xlnm.Print_Area" localSheetId="2">'družina 37'!$A$1:$J$42</definedName>
    <definedName name="_xlnm.Print_Area" localSheetId="3">'družina 46'!$A$1:$J$40</definedName>
    <definedName name="_xlnm.Print_Area" localSheetId="4">'družina 47'!$A$1:$J$40</definedName>
    <definedName name="_xlnm.Print_Area" localSheetId="5">'fyz,che'!$A$1:$J$60</definedName>
    <definedName name="_xlnm.Print_Area" localSheetId="6">'kabinet 43'!$A$1:$J$20</definedName>
    <definedName name="_xlnm.Print_Area" localSheetId="11">konektivita!$A$1:$J$35</definedName>
    <definedName name="_xlnm.Print_Area" localSheetId="7">'matematika 45'!$A$1:$J$42</definedName>
    <definedName name="_xlnm.Print_Area" localSheetId="8">polytechnika!$A$1:$J$43</definedName>
    <definedName name="_xlnm.Print_Area" localSheetId="9">'přírodověda 44'!$A$1:$J$55</definedName>
    <definedName name="_xlnm.Print_Area" localSheetId="10">robotika!$A$1:$J$62</definedName>
    <definedName name="Z_65E3123D_ED26_44E3_A414_09EEEF825484_.wvu.Cols" localSheetId="6" hidden="1">'kabinet 43'!#REF!,'kabinet 43'!#REF!,'kabinet 43'!#REF!</definedName>
    <definedName name="Z_65E3123D_ED26_44E3_A414_09EEEF825484_.wvu.Cols" localSheetId="11" hidden="1">konektivita!#REF!,konektivita!#REF!,konektivita!#REF!</definedName>
    <definedName name="Z_65E3123D_ED26_44E3_A414_09EEEF825484_.wvu.Cols" localSheetId="10" hidden="1">robotika!#REF!,robotika!#REF!,robotika!#REF!</definedName>
    <definedName name="Z_65E3123D_ED26_44E3_A414_09EEEF825484_.wvu.PrintArea" localSheetId="6" hidden="1">'kabinet 43'!$A$1:$J$20</definedName>
    <definedName name="Z_65E3123D_ED26_44E3_A414_09EEEF825484_.wvu.PrintArea" localSheetId="11" hidden="1">konektivita!$A$1:$J$35</definedName>
    <definedName name="Z_65E3123D_ED26_44E3_A414_09EEEF825484_.wvu.PrintArea" localSheetId="10" hidden="1">robotika!$A$1:$J$62</definedName>
    <definedName name="Z_65E3123D_ED26_44E3_A414_09EEEF825484_.wvu.PrintTitles" localSheetId="6" hidden="1">'kabinet 43'!$11:$13</definedName>
    <definedName name="Z_65E3123D_ED26_44E3_A414_09EEEF825484_.wvu.PrintTitles" localSheetId="11" hidden="1">konektivita!$11:$13</definedName>
    <definedName name="Z_65E3123D_ED26_44E3_A414_09EEEF825484_.wvu.PrintTitles" localSheetId="10" hidden="1">robotika!$11:$13</definedName>
    <definedName name="Z_65E3123D_ED26_44E3_A414_09EEEF825484_.wvu.Rows" localSheetId="6" hidden="1">'kabinet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definedName>
    <definedName name="Z_65E3123D_ED26_44E3_A414_09EEEF825484_.wvu.Rows" localSheetId="11" hidden="1">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definedName>
    <definedName name="Z_65E3123D_ED26_44E3_A414_09EEEF825484_.wvu.Rows" localSheetId="10"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82B4F4D9_5370_4303_A97E_2A49E01AF629_.wvu.Cols" localSheetId="6" hidden="1">'kabinet 43'!#REF!,'kabinet 43'!#REF!,'kabinet 43'!#REF!</definedName>
    <definedName name="Z_82B4F4D9_5370_4303_A97E_2A49E01AF629_.wvu.Cols" localSheetId="11" hidden="1">konektivita!#REF!,konektivita!#REF!,konektivita!#REF!</definedName>
    <definedName name="Z_82B4F4D9_5370_4303_A97E_2A49E01AF629_.wvu.Cols" localSheetId="10" hidden="1">robotika!#REF!,robotika!#REF!,robotika!#REF!</definedName>
    <definedName name="Z_82B4F4D9_5370_4303_A97E_2A49E01AF629_.wvu.PrintArea" localSheetId="6" hidden="1">'kabinet 43'!$A$1:$J$20</definedName>
    <definedName name="Z_82B4F4D9_5370_4303_A97E_2A49E01AF629_.wvu.PrintArea" localSheetId="11" hidden="1">konektivita!$A$1:$J$35</definedName>
    <definedName name="Z_82B4F4D9_5370_4303_A97E_2A49E01AF629_.wvu.PrintArea" localSheetId="10" hidden="1">robotika!$A$1:$J$62</definedName>
    <definedName name="Z_82B4F4D9_5370_4303_A97E_2A49E01AF629_.wvu.PrintTitles" localSheetId="6" hidden="1">'kabinet 43'!$11:$13</definedName>
    <definedName name="Z_82B4F4D9_5370_4303_A97E_2A49E01AF629_.wvu.PrintTitles" localSheetId="11" hidden="1">konektivita!$11:$13</definedName>
    <definedName name="Z_82B4F4D9_5370_4303_A97E_2A49E01AF629_.wvu.PrintTitles" localSheetId="10" hidden="1">robotika!$11:$13</definedName>
    <definedName name="Z_82B4F4D9_5370_4303_A97E_2A49E01AF629_.wvu.Rows" localSheetId="6" hidden="1">'kabinet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definedName>
    <definedName name="Z_82B4F4D9_5370_4303_A97E_2A49E01AF629_.wvu.Rows" localSheetId="11" hidden="1">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definedName>
    <definedName name="Z_82B4F4D9_5370_4303_A97E_2A49E01AF629_.wvu.Rows" localSheetId="10"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D6CFA044_0C8C_4ECE_96A2_AFF3DD5E0425_.wvu.Cols" localSheetId="6" hidden="1">'kabinet 43'!#REF!,'kabinet 43'!#REF!,'kabinet 43'!#REF!</definedName>
    <definedName name="Z_D6CFA044_0C8C_4ECE_96A2_AFF3DD5E0425_.wvu.Cols" localSheetId="11" hidden="1">konektivita!#REF!,konektivita!#REF!,konektivita!#REF!</definedName>
    <definedName name="Z_D6CFA044_0C8C_4ECE_96A2_AFF3DD5E0425_.wvu.Cols" localSheetId="10" hidden="1">robotika!#REF!,robotika!#REF!,robotika!#REF!</definedName>
    <definedName name="Z_D6CFA044_0C8C_4ECE_96A2_AFF3DD5E0425_.wvu.PrintArea" localSheetId="6" hidden="1">'kabinet 43'!$A$1:$J$20</definedName>
    <definedName name="Z_D6CFA044_0C8C_4ECE_96A2_AFF3DD5E0425_.wvu.PrintArea" localSheetId="11" hidden="1">konektivita!$A$1:$J$35</definedName>
    <definedName name="Z_D6CFA044_0C8C_4ECE_96A2_AFF3DD5E0425_.wvu.PrintArea" localSheetId="10" hidden="1">robotika!$A$1:$J$62</definedName>
    <definedName name="Z_D6CFA044_0C8C_4ECE_96A2_AFF3DD5E0425_.wvu.PrintTitles" localSheetId="6" hidden="1">'kabinet 43'!$11:$13</definedName>
    <definedName name="Z_D6CFA044_0C8C_4ECE_96A2_AFF3DD5E0425_.wvu.PrintTitles" localSheetId="11" hidden="1">konektivita!$11:$13</definedName>
    <definedName name="Z_D6CFA044_0C8C_4ECE_96A2_AFF3DD5E0425_.wvu.PrintTitles" localSheetId="10" hidden="1">robotika!$11:$13</definedName>
    <definedName name="Z_D6CFA044_0C8C_4ECE_96A2_AFF3DD5E0425_.wvu.Rows" localSheetId="6" hidden="1">'kabinet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definedName>
    <definedName name="Z_D6CFA044_0C8C_4ECE_96A2_AFF3DD5E0425_.wvu.Rows" localSheetId="11" hidden="1">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konektivita!#REF!</definedName>
    <definedName name="Z_D6CFA044_0C8C_4ECE_96A2_AFF3DD5E0425_.wvu.Rows" localSheetId="10"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7" i="1" l="1"/>
  <c r="B23" i="2"/>
  <c r="I34" i="13" l="1"/>
  <c r="K34" i="13" s="1"/>
  <c r="I33" i="13"/>
  <c r="K33" i="13" s="1"/>
  <c r="I32" i="13"/>
  <c r="K32" i="13" s="1"/>
  <c r="I31" i="13"/>
  <c r="K31" i="13" s="1"/>
  <c r="I30" i="13"/>
  <c r="K30" i="13" s="1"/>
  <c r="I29" i="13"/>
  <c r="K29" i="13" s="1"/>
  <c r="I28" i="13"/>
  <c r="I26" i="13"/>
  <c r="K26" i="13" s="1"/>
  <c r="I25" i="13"/>
  <c r="K25" i="13" s="1"/>
  <c r="I24" i="13"/>
  <c r="K24" i="13" s="1"/>
  <c r="I23" i="13"/>
  <c r="K23" i="13" s="1"/>
  <c r="I22" i="13"/>
  <c r="K22" i="13" s="1"/>
  <c r="I21" i="13"/>
  <c r="K21" i="13" s="1"/>
  <c r="I20" i="13"/>
  <c r="I18" i="13"/>
  <c r="K18" i="13" s="1"/>
  <c r="I17" i="13"/>
  <c r="K17" i="13" s="1"/>
  <c r="I16" i="13"/>
  <c r="I28" i="9"/>
  <c r="K28" i="9" s="1"/>
  <c r="I29" i="9"/>
  <c r="K29" i="9" s="1"/>
  <c r="I37" i="11"/>
  <c r="K37" i="11" s="1"/>
  <c r="I36" i="11"/>
  <c r="K36" i="11" s="1"/>
  <c r="I18" i="11"/>
  <c r="K18" i="11" s="1"/>
  <c r="I18" i="10"/>
  <c r="K18" i="10" s="1"/>
  <c r="I18" i="9"/>
  <c r="K18" i="9" s="1"/>
  <c r="I18" i="7"/>
  <c r="K18" i="7" s="1"/>
  <c r="I18" i="6"/>
  <c r="K18" i="6" s="1"/>
  <c r="I18" i="5"/>
  <c r="K18" i="5" s="1"/>
  <c r="I19" i="13" l="1"/>
  <c r="I27" i="13"/>
  <c r="K16" i="13"/>
  <c r="I15" i="13"/>
  <c r="K28" i="13"/>
  <c r="K20" i="13"/>
  <c r="I61" i="12"/>
  <c r="K61" i="12" s="1"/>
  <c r="I60" i="12"/>
  <c r="K60" i="12" s="1"/>
  <c r="I59" i="12"/>
  <c r="K59" i="12" s="1"/>
  <c r="I58" i="12"/>
  <c r="K58" i="12" s="1"/>
  <c r="I57" i="12"/>
  <c r="K57" i="12" s="1"/>
  <c r="I56" i="12"/>
  <c r="K56" i="12" s="1"/>
  <c r="I55" i="12"/>
  <c r="K55" i="12" s="1"/>
  <c r="I54" i="12"/>
  <c r="K54" i="12" s="1"/>
  <c r="I54" i="11"/>
  <c r="K54" i="11" s="1"/>
  <c r="I53" i="11"/>
  <c r="K53" i="11" s="1"/>
  <c r="I52" i="11"/>
  <c r="K52" i="11" s="1"/>
  <c r="I51" i="11"/>
  <c r="K51" i="11" s="1"/>
  <c r="I50" i="11"/>
  <c r="K50" i="11" s="1"/>
  <c r="I49" i="11"/>
  <c r="K49" i="11" s="1"/>
  <c r="I48" i="11"/>
  <c r="K48" i="11" s="1"/>
  <c r="I47" i="11"/>
  <c r="K47" i="11" s="1"/>
  <c r="I42" i="10"/>
  <c r="K42" i="10" s="1"/>
  <c r="I41" i="10"/>
  <c r="K41" i="10" s="1"/>
  <c r="I40" i="10"/>
  <c r="K40" i="10" s="1"/>
  <c r="I39" i="10"/>
  <c r="K39" i="10" s="1"/>
  <c r="I38" i="10"/>
  <c r="K38" i="10" s="1"/>
  <c r="I37" i="10"/>
  <c r="K37" i="10" s="1"/>
  <c r="I36" i="10"/>
  <c r="K36" i="10" s="1"/>
  <c r="I35" i="10"/>
  <c r="K35" i="10" s="1"/>
  <c r="I57" i="7"/>
  <c r="K57" i="7" s="1"/>
  <c r="I56" i="7"/>
  <c r="K56" i="7" s="1"/>
  <c r="I55" i="7"/>
  <c r="K55" i="7" s="1"/>
  <c r="I54" i="7"/>
  <c r="K54" i="7" s="1"/>
  <c r="I53" i="7"/>
  <c r="K53" i="7" s="1"/>
  <c r="I52" i="7"/>
  <c r="K52" i="7" s="1"/>
  <c r="I39" i="6"/>
  <c r="K39" i="6" s="1"/>
  <c r="I38" i="6"/>
  <c r="K38" i="6" s="1"/>
  <c r="I37" i="6"/>
  <c r="K37" i="6" s="1"/>
  <c r="I36" i="6"/>
  <c r="K36" i="6" s="1"/>
  <c r="I35" i="6"/>
  <c r="K35" i="6" s="1"/>
  <c r="I34" i="6"/>
  <c r="K34" i="6" s="1"/>
  <c r="I33" i="6"/>
  <c r="K33" i="6" s="1"/>
  <c r="I32" i="6"/>
  <c r="K32" i="6" s="1"/>
  <c r="I39" i="5"/>
  <c r="K39" i="5" s="1"/>
  <c r="I38" i="5"/>
  <c r="K38" i="5" s="1"/>
  <c r="I37" i="5"/>
  <c r="K37" i="5" s="1"/>
  <c r="I36" i="5"/>
  <c r="K36" i="5" s="1"/>
  <c r="I35" i="5"/>
  <c r="K35" i="5" s="1"/>
  <c r="I34" i="5"/>
  <c r="K34" i="5" s="1"/>
  <c r="I33" i="5"/>
  <c r="K33" i="5" s="1"/>
  <c r="I32" i="5"/>
  <c r="K32" i="5" s="1"/>
  <c r="I14" i="13" l="1"/>
  <c r="C23" i="2" s="1"/>
  <c r="E47" i="1" s="1"/>
  <c r="I29" i="3"/>
  <c r="K29" i="3" s="1"/>
  <c r="I28" i="3"/>
  <c r="K28" i="3" s="1"/>
  <c r="I35" i="13" l="1"/>
  <c r="B46" i="1"/>
  <c r="B45" i="1"/>
  <c r="B39" i="1"/>
  <c r="B40" i="1"/>
  <c r="B41" i="1"/>
  <c r="B42" i="1"/>
  <c r="B43" i="1"/>
  <c r="B44" i="1"/>
  <c r="B38" i="1"/>
  <c r="B22" i="2"/>
  <c r="B21" i="2"/>
  <c r="B20" i="2"/>
  <c r="B19" i="2"/>
  <c r="B18" i="2"/>
  <c r="B17" i="2"/>
  <c r="B16" i="2"/>
  <c r="B15" i="2"/>
  <c r="B14" i="2"/>
  <c r="G50" i="12" l="1"/>
  <c r="I43" i="12"/>
  <c r="G41" i="12"/>
  <c r="I41" i="12" s="1"/>
  <c r="K41" i="12" s="1"/>
  <c r="G40" i="12"/>
  <c r="I40" i="12" s="1"/>
  <c r="K40" i="12" s="1"/>
  <c r="G39" i="12"/>
  <c r="I39" i="12" s="1"/>
  <c r="K39" i="12" s="1"/>
  <c r="G38" i="12"/>
  <c r="I38" i="12" s="1"/>
  <c r="K38" i="12" s="1"/>
  <c r="I37" i="12"/>
  <c r="K37" i="12" s="1"/>
  <c r="I41" i="11"/>
  <c r="K41" i="11" s="1"/>
  <c r="I25" i="12"/>
  <c r="G45" i="11"/>
  <c r="I45" i="11" s="1"/>
  <c r="K45" i="11" s="1"/>
  <c r="G44" i="11"/>
  <c r="I44" i="11" s="1"/>
  <c r="K44" i="11" s="1"/>
  <c r="G43" i="11"/>
  <c r="I43" i="11" s="1"/>
  <c r="K43" i="11" s="1"/>
  <c r="G42" i="11"/>
  <c r="I42" i="11" s="1"/>
  <c r="K42" i="11" s="1"/>
  <c r="I32" i="11"/>
  <c r="K32" i="11" s="1"/>
  <c r="G23" i="11"/>
  <c r="G22" i="11"/>
  <c r="I22" i="11" s="1"/>
  <c r="K22" i="11" s="1"/>
  <c r="I21" i="11"/>
  <c r="K21" i="11" s="1"/>
  <c r="I24" i="10"/>
  <c r="I24" i="9"/>
  <c r="I16" i="8"/>
  <c r="G23" i="7"/>
  <c r="G22" i="7"/>
  <c r="I22" i="7" s="1"/>
  <c r="K22" i="7" s="1"/>
  <c r="I21" i="7"/>
  <c r="K21" i="7" s="1"/>
  <c r="K43" i="12" l="1"/>
  <c r="K25" i="12"/>
  <c r="K24" i="10"/>
  <c r="K24" i="9"/>
  <c r="K16" i="8"/>
  <c r="I23" i="11"/>
  <c r="K23" i="11" s="1"/>
  <c r="I23" i="7"/>
  <c r="K23" i="7" s="1"/>
  <c r="I38" i="7" l="1"/>
  <c r="K38" i="7" s="1"/>
  <c r="I24" i="5"/>
  <c r="I24" i="3"/>
  <c r="K24" i="5" l="1"/>
  <c r="K24" i="3"/>
  <c r="I17" i="12"/>
  <c r="K17" i="12" s="1"/>
  <c r="I16" i="12"/>
  <c r="I17" i="11"/>
  <c r="K17" i="11" s="1"/>
  <c r="I16" i="11"/>
  <c r="I17" i="10"/>
  <c r="K17" i="10" s="1"/>
  <c r="I16" i="10"/>
  <c r="I17" i="9"/>
  <c r="K17" i="9" s="1"/>
  <c r="I16" i="9"/>
  <c r="I17" i="7"/>
  <c r="K17" i="7" s="1"/>
  <c r="I16" i="7"/>
  <c r="I17" i="6"/>
  <c r="K17" i="6" s="1"/>
  <c r="I16" i="6"/>
  <c r="I17" i="5"/>
  <c r="K17" i="5" s="1"/>
  <c r="I16" i="5"/>
  <c r="I52" i="12"/>
  <c r="K52" i="12" s="1"/>
  <c r="I51" i="12"/>
  <c r="K51" i="12" s="1"/>
  <c r="I50" i="12"/>
  <c r="K50" i="12" s="1"/>
  <c r="I49" i="12"/>
  <c r="K49" i="12" s="1"/>
  <c r="I48" i="12"/>
  <c r="G45" i="12"/>
  <c r="G46" i="12" s="1"/>
  <c r="G44" i="12"/>
  <c r="I36" i="12"/>
  <c r="K36" i="12" s="1"/>
  <c r="I35" i="12"/>
  <c r="K35" i="12" s="1"/>
  <c r="I34" i="12"/>
  <c r="K34" i="12" s="1"/>
  <c r="I33" i="12"/>
  <c r="K33" i="12" s="1"/>
  <c r="G31" i="12"/>
  <c r="G30" i="12"/>
  <c r="G29" i="12"/>
  <c r="I28" i="12"/>
  <c r="K28" i="12" s="1"/>
  <c r="I27" i="12"/>
  <c r="K27" i="12" s="1"/>
  <c r="I26" i="12"/>
  <c r="I23" i="12"/>
  <c r="K23" i="12" s="1"/>
  <c r="I22" i="12"/>
  <c r="K22" i="12" s="1"/>
  <c r="I21" i="12"/>
  <c r="K21" i="12" s="1"/>
  <c r="I20" i="12"/>
  <c r="K20" i="12" s="1"/>
  <c r="I19" i="12"/>
  <c r="K19" i="12" s="1"/>
  <c r="I18" i="12"/>
  <c r="K18" i="12" s="1"/>
  <c r="K26" i="12" l="1"/>
  <c r="K16" i="12"/>
  <c r="I15" i="12"/>
  <c r="I47" i="12"/>
  <c r="K16" i="11"/>
  <c r="K16" i="10"/>
  <c r="K16" i="9"/>
  <c r="K16" i="7"/>
  <c r="K16" i="6"/>
  <c r="K16" i="5"/>
  <c r="I45" i="12"/>
  <c r="K45" i="12" s="1"/>
  <c r="I30" i="12"/>
  <c r="K30" i="12" s="1"/>
  <c r="I44" i="12"/>
  <c r="I29" i="12"/>
  <c r="K29" i="12" s="1"/>
  <c r="I31" i="12"/>
  <c r="K31" i="12" s="1"/>
  <c r="I46" i="12"/>
  <c r="K46" i="12" s="1"/>
  <c r="K48" i="12"/>
  <c r="I53" i="12"/>
  <c r="G32" i="12"/>
  <c r="I32" i="12" s="1"/>
  <c r="K32" i="12" s="1"/>
  <c r="K44" i="12" l="1"/>
  <c r="I42" i="12"/>
  <c r="I24" i="12"/>
  <c r="I14" i="12" l="1"/>
  <c r="C22" i="2" s="1"/>
  <c r="E46" i="1" s="1"/>
  <c r="I40" i="11"/>
  <c r="K40" i="11" s="1"/>
  <c r="I39" i="11"/>
  <c r="K39" i="11" s="1"/>
  <c r="I38" i="11"/>
  <c r="K38" i="11" s="1"/>
  <c r="G34" i="11"/>
  <c r="G35" i="11" s="1"/>
  <c r="I33" i="11"/>
  <c r="K33" i="11" s="1"/>
  <c r="I31" i="11"/>
  <c r="K31" i="11" s="1"/>
  <c r="I30" i="11"/>
  <c r="K30" i="11" s="1"/>
  <c r="I29" i="11"/>
  <c r="K29" i="11" s="1"/>
  <c r="G28" i="11"/>
  <c r="I26" i="11"/>
  <c r="K26" i="11" s="1"/>
  <c r="I25" i="11"/>
  <c r="K25" i="11" s="1"/>
  <c r="I24" i="11"/>
  <c r="K24" i="11" s="1"/>
  <c r="I20" i="11"/>
  <c r="K20" i="11" s="1"/>
  <c r="I19" i="11"/>
  <c r="K19" i="11" s="1"/>
  <c r="I62" i="12" l="1"/>
  <c r="I46" i="11"/>
  <c r="I15" i="11"/>
  <c r="I35" i="11"/>
  <c r="K35" i="11" s="1"/>
  <c r="I28" i="11"/>
  <c r="I34" i="11"/>
  <c r="K34" i="11" s="1"/>
  <c r="K28" i="11" l="1"/>
  <c r="I27" i="11"/>
  <c r="I14" i="11" s="1"/>
  <c r="C21" i="2" s="1"/>
  <c r="E45" i="1" s="1"/>
  <c r="I55" i="11" l="1"/>
  <c r="I33" i="10"/>
  <c r="K33" i="10" s="1"/>
  <c r="I32" i="10"/>
  <c r="K32" i="10" s="1"/>
  <c r="I31" i="10"/>
  <c r="K31" i="10" s="1"/>
  <c r="G29" i="10"/>
  <c r="I28" i="10"/>
  <c r="K28" i="10" s="1"/>
  <c r="G27" i="10"/>
  <c r="I27" i="10" s="1"/>
  <c r="K27" i="10" s="1"/>
  <c r="I26" i="10"/>
  <c r="K26" i="10" s="1"/>
  <c r="I25" i="10"/>
  <c r="I22" i="10"/>
  <c r="K22" i="10" s="1"/>
  <c r="I21" i="10"/>
  <c r="K21" i="10" s="1"/>
  <c r="I20" i="10"/>
  <c r="K20" i="10" s="1"/>
  <c r="I19" i="10"/>
  <c r="K19" i="10" s="1"/>
  <c r="I15" i="10" l="1"/>
  <c r="I29" i="10"/>
  <c r="K29" i="10" s="1"/>
  <c r="I34" i="10"/>
  <c r="K25" i="10"/>
  <c r="G30" i="10"/>
  <c r="I30" i="10" s="1"/>
  <c r="K30" i="10" s="1"/>
  <c r="I23" i="10" l="1"/>
  <c r="I14" i="10" s="1"/>
  <c r="C20" i="2" s="1"/>
  <c r="E44" i="1" s="1"/>
  <c r="I43" i="10" l="1"/>
  <c r="I41" i="9"/>
  <c r="K41" i="9" s="1"/>
  <c r="I40" i="9"/>
  <c r="K40" i="9" s="1"/>
  <c r="I39" i="9"/>
  <c r="K39" i="9" s="1"/>
  <c r="I38" i="9"/>
  <c r="K38" i="9" s="1"/>
  <c r="I37" i="9"/>
  <c r="K37" i="9" s="1"/>
  <c r="I36" i="9"/>
  <c r="K36" i="9" s="1"/>
  <c r="I35" i="9"/>
  <c r="K35" i="9" s="1"/>
  <c r="I34" i="9"/>
  <c r="I32" i="9"/>
  <c r="K32" i="9" s="1"/>
  <c r="I31" i="9"/>
  <c r="K31" i="9" s="1"/>
  <c r="I30" i="9"/>
  <c r="K30" i="9" s="1"/>
  <c r="G26" i="9"/>
  <c r="G27" i="9" s="1"/>
  <c r="I25" i="9"/>
  <c r="I22" i="9"/>
  <c r="K22" i="9" s="1"/>
  <c r="I21" i="9"/>
  <c r="K21" i="9" s="1"/>
  <c r="I20" i="9"/>
  <c r="K20" i="9" s="1"/>
  <c r="I19" i="9"/>
  <c r="K19" i="9" s="1"/>
  <c r="I15" i="9" l="1"/>
  <c r="I27" i="9"/>
  <c r="K27" i="9" s="1"/>
  <c r="K34" i="9"/>
  <c r="I33" i="9"/>
  <c r="K25" i="9"/>
  <c r="I26" i="9"/>
  <c r="K26" i="9" s="1"/>
  <c r="I23" i="9" l="1"/>
  <c r="I14" i="9" l="1"/>
  <c r="C19" i="2" s="1"/>
  <c r="E43" i="1" s="1"/>
  <c r="G18" i="8"/>
  <c r="G19" i="8" s="1"/>
  <c r="G17" i="8"/>
  <c r="I17" i="8" s="1"/>
  <c r="I42" i="9" l="1"/>
  <c r="K17" i="8"/>
  <c r="I19" i="8"/>
  <c r="K19" i="8" s="1"/>
  <c r="I18" i="8"/>
  <c r="K18" i="8" s="1"/>
  <c r="I15" i="8" l="1"/>
  <c r="I14" i="8" s="1"/>
  <c r="C18" i="2" s="1"/>
  <c r="E42" i="1" s="1"/>
  <c r="I20" i="8" l="1"/>
  <c r="I59" i="7"/>
  <c r="K59" i="7" s="1"/>
  <c r="I58" i="7"/>
  <c r="K58" i="7" s="1"/>
  <c r="I50" i="7"/>
  <c r="K50" i="7" s="1"/>
  <c r="I49" i="7"/>
  <c r="K49" i="7" s="1"/>
  <c r="I48" i="7"/>
  <c r="K48" i="7" s="1"/>
  <c r="I47" i="7"/>
  <c r="K47" i="7" s="1"/>
  <c r="I46" i="7"/>
  <c r="K46" i="7" s="1"/>
  <c r="I45" i="7"/>
  <c r="K45" i="7" s="1"/>
  <c r="G43" i="7"/>
  <c r="G44" i="7" s="1"/>
  <c r="G42" i="7"/>
  <c r="I41" i="7"/>
  <c r="K41" i="7" s="1"/>
  <c r="I40" i="7"/>
  <c r="K40" i="7" s="1"/>
  <c r="I39" i="7"/>
  <c r="K39" i="7" s="1"/>
  <c r="I37" i="7"/>
  <c r="K37" i="7" s="1"/>
  <c r="I36" i="7"/>
  <c r="K36" i="7" s="1"/>
  <c r="I35" i="7"/>
  <c r="K35" i="7" s="1"/>
  <c r="I34" i="7"/>
  <c r="K34" i="7" s="1"/>
  <c r="I33" i="7"/>
  <c r="K33" i="7" s="1"/>
  <c r="I32" i="7"/>
  <c r="K32" i="7" s="1"/>
  <c r="I31" i="7"/>
  <c r="K31" i="7" s="1"/>
  <c r="I30" i="7"/>
  <c r="K30" i="7" s="1"/>
  <c r="I29" i="7"/>
  <c r="K29" i="7" s="1"/>
  <c r="G28" i="7"/>
  <c r="I26" i="7"/>
  <c r="K26" i="7" s="1"/>
  <c r="I25" i="7"/>
  <c r="K25" i="7" s="1"/>
  <c r="I24" i="7"/>
  <c r="K24" i="7" s="1"/>
  <c r="I20" i="7"/>
  <c r="K20" i="7" s="1"/>
  <c r="I19" i="7"/>
  <c r="K19" i="7" s="1"/>
  <c r="I15" i="7" l="1"/>
  <c r="I42" i="7"/>
  <c r="K42" i="7" s="1"/>
  <c r="I28" i="7"/>
  <c r="I43" i="7"/>
  <c r="K43" i="7" s="1"/>
  <c r="I44" i="7"/>
  <c r="K44" i="7" s="1"/>
  <c r="I51" i="7"/>
  <c r="I27" i="7" l="1"/>
  <c r="K28" i="7"/>
  <c r="I14" i="7" l="1"/>
  <c r="C17" i="2" s="1"/>
  <c r="E41" i="1" s="1"/>
  <c r="I30" i="6"/>
  <c r="K30" i="6" s="1"/>
  <c r="I29" i="6"/>
  <c r="K29" i="6" s="1"/>
  <c r="I28" i="6"/>
  <c r="K28" i="6" s="1"/>
  <c r="G26" i="6"/>
  <c r="G27" i="6" s="1"/>
  <c r="I25" i="6"/>
  <c r="K25" i="6" s="1"/>
  <c r="I24" i="6"/>
  <c r="I22" i="6"/>
  <c r="K22" i="6" s="1"/>
  <c r="I21" i="6"/>
  <c r="K21" i="6" s="1"/>
  <c r="I20" i="6"/>
  <c r="K20" i="6" s="1"/>
  <c r="I19" i="6"/>
  <c r="K19" i="6" s="1"/>
  <c r="I60" i="7" l="1"/>
  <c r="I15" i="6"/>
  <c r="I27" i="6"/>
  <c r="K27" i="6" s="1"/>
  <c r="I26" i="6"/>
  <c r="K26" i="6" s="1"/>
  <c r="I31" i="6"/>
  <c r="K24" i="6"/>
  <c r="I23" i="6" l="1"/>
  <c r="I14" i="6" s="1"/>
  <c r="C16" i="2" s="1"/>
  <c r="E40" i="1" s="1"/>
  <c r="I40" i="6" l="1"/>
  <c r="I31" i="5"/>
  <c r="I30" i="5"/>
  <c r="K30" i="5" s="1"/>
  <c r="I29" i="5"/>
  <c r="K29" i="5" s="1"/>
  <c r="I28" i="5"/>
  <c r="K28" i="5" s="1"/>
  <c r="G26" i="5"/>
  <c r="G27" i="5" s="1"/>
  <c r="I27" i="5" s="1"/>
  <c r="K27" i="5" s="1"/>
  <c r="I25" i="5"/>
  <c r="I22" i="5"/>
  <c r="K22" i="5" s="1"/>
  <c r="I21" i="5"/>
  <c r="K21" i="5" s="1"/>
  <c r="I20" i="5"/>
  <c r="K20" i="5" s="1"/>
  <c r="I19" i="5"/>
  <c r="K19" i="5" s="1"/>
  <c r="K25" i="5" l="1"/>
  <c r="I15" i="5"/>
  <c r="I26" i="5"/>
  <c r="K26" i="5" s="1"/>
  <c r="I23" i="5" l="1"/>
  <c r="I14" i="5" s="1"/>
  <c r="C15" i="2" l="1"/>
  <c r="E39" i="1" s="1"/>
  <c r="I40" i="5"/>
  <c r="I17" i="3"/>
  <c r="K17" i="3" s="1"/>
  <c r="G26" i="3" l="1"/>
  <c r="G27" i="3" s="1"/>
  <c r="I26" i="3" l="1"/>
  <c r="K26" i="3" s="1"/>
  <c r="I27" i="3"/>
  <c r="K27" i="3" s="1"/>
  <c r="I18" i="3"/>
  <c r="K18" i="3" s="1"/>
  <c r="I21" i="3"/>
  <c r="K21" i="3" s="1"/>
  <c r="I38" i="3" l="1"/>
  <c r="K38" i="3" s="1"/>
  <c r="I41" i="3" l="1"/>
  <c r="K41" i="3" s="1"/>
  <c r="I40" i="3"/>
  <c r="K40" i="3" s="1"/>
  <c r="I39" i="3"/>
  <c r="K39" i="3" s="1"/>
  <c r="I37" i="3"/>
  <c r="K37" i="3" s="1"/>
  <c r="I36" i="3"/>
  <c r="K36" i="3" s="1"/>
  <c r="I35" i="3"/>
  <c r="K35" i="3" s="1"/>
  <c r="I34" i="3"/>
  <c r="K34" i="3" s="1"/>
  <c r="I32" i="3"/>
  <c r="K32" i="3" s="1"/>
  <c r="I31" i="3"/>
  <c r="K31" i="3" s="1"/>
  <c r="I30" i="3"/>
  <c r="K30" i="3" s="1"/>
  <c r="I25" i="3"/>
  <c r="K25" i="3" l="1"/>
  <c r="I23" i="3"/>
  <c r="I19" i="3" l="1"/>
  <c r="K19" i="3" s="1"/>
  <c r="I20" i="3" l="1"/>
  <c r="K20" i="3" s="1"/>
  <c r="I16" i="3"/>
  <c r="I22" i="3"/>
  <c r="K22" i="3" s="1"/>
  <c r="P42" i="1"/>
  <c r="B9" i="2"/>
  <c r="C3" i="3"/>
  <c r="C7" i="3"/>
  <c r="C8" i="3"/>
  <c r="C9" i="3"/>
  <c r="E35" i="1"/>
  <c r="J35" i="1"/>
  <c r="R35" i="1"/>
  <c r="P38" i="1"/>
  <c r="P39" i="1"/>
  <c r="P40" i="1"/>
  <c r="P41" i="1"/>
  <c r="J48" i="1"/>
  <c r="K49" i="1"/>
  <c r="B2" i="2"/>
  <c r="B3" i="2"/>
  <c r="B4" i="2"/>
  <c r="B5" i="2"/>
  <c r="B7" i="2"/>
  <c r="B8" i="2"/>
  <c r="C4" i="3"/>
  <c r="C5" i="3"/>
  <c r="S52" i="1"/>
  <c r="R52" i="1"/>
  <c r="I15" i="3" l="1"/>
  <c r="K16" i="3"/>
  <c r="I33" i="3"/>
  <c r="I14" i="3" l="1"/>
  <c r="C14" i="2"/>
  <c r="E38" i="1" l="1"/>
  <c r="E48" i="1" s="1"/>
  <c r="C24" i="2"/>
  <c r="I42" i="3"/>
  <c r="R48" i="1"/>
  <c r="S51" i="1" s="1"/>
  <c r="R51" i="1" l="1"/>
  <c r="O53" i="1" s="1"/>
  <c r="R53" i="1" l="1"/>
  <c r="R54" i="1" s="1"/>
  <c r="S53" i="1"/>
</calcChain>
</file>

<file path=xl/sharedStrings.xml><?xml version="1.0" encoding="utf-8"?>
<sst xmlns="http://schemas.openxmlformats.org/spreadsheetml/2006/main" count="1488" uniqueCount="281">
  <si>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</si>
  <si>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</si>
  <si>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</si>
  <si>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</si>
  <si>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</si>
  <si>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</si>
  <si>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</si>
  <si>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</si>
  <si>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</si>
  <si>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</si>
  <si>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</si>
  <si>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</si>
  <si>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</si>
  <si>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</si>
  <si>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</si>
  <si>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</si>
  <si>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</si>
  <si>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</si>
  <si>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</si>
  <si>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</si>
  <si>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</si>
  <si>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</si>
  <si>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</si>
  <si>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</si>
  <si>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</si>
  <si>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</si>
  <si>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</si>
  <si>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</si>
  <si>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</si>
  <si>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</si>
  <si>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</si>
  <si>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</si>
  <si>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</si>
  <si>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</si>
  <si>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</si>
  <si>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</si>
  <si>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</si>
  <si>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</si>
  <si>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</si>
  <si>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</si>
  <si>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</si>
  <si>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</si>
  <si>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</si>
  <si>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</si>
  <si>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</si>
  <si>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</si>
  <si>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</si>
  <si>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</si>
  <si>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</si>
  <si>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</si>
  <si>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</si>
  <si>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</si>
  <si>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</si>
  <si>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</si>
  <si>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</si>
  <si>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</si>
  <si>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</si>
  <si>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</si>
  <si>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</si>
  <si>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</si>
  <si>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</si>
  <si>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</si>
  <si>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</si>
  <si>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</si>
  <si>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</si>
  <si>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</si>
  <si>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</si>
  <si>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</si>
  <si>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</si>
  <si>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</si>
  <si>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</si>
  <si>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</si>
  <si>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</si>
  <si>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</si>
  <si>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</si>
  <si>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Kód položky</t>
  </si>
  <si>
    <t>MJ</t>
  </si>
  <si>
    <t>Množství celkem</t>
  </si>
  <si>
    <t>Sazba DPH</t>
  </si>
  <si>
    <t>kus</t>
  </si>
  <si>
    <t xml:space="preserve">REKAPITULACE </t>
  </si>
  <si>
    <t>KRYCÍ LIST SOUPISU</t>
  </si>
  <si>
    <t>OCENĚNÝ SOUPIS PRACÍ A DODÁVEK A SLUŽEB</t>
  </si>
  <si>
    <t>Stolní vizualizér</t>
  </si>
  <si>
    <t>PC ovládací a prezentační stanice pro učitele</t>
  </si>
  <si>
    <t>Datový switch</t>
  </si>
  <si>
    <t>AVT</t>
  </si>
  <si>
    <t>ZRN (ř. 1-8)</t>
  </si>
  <si>
    <t>DN (ř. 10-12)</t>
  </si>
  <si>
    <t>VRN (ř. 14-19)</t>
  </si>
  <si>
    <t>Součet 9, 13, 20-23</t>
  </si>
  <si>
    <t>Access point</t>
  </si>
  <si>
    <t>Projektové práce (DSPS)</t>
  </si>
  <si>
    <t>Cena s DPH (ř. 25-26)</t>
  </si>
  <si>
    <t>Popis / minimální technické parametry</t>
  </si>
  <si>
    <t>Cena celkem s DPH</t>
  </si>
  <si>
    <t>Celkem bez DPH</t>
  </si>
  <si>
    <t>Cena jednotková bez DPH</t>
  </si>
  <si>
    <t>Cena celkem bez DPH</t>
  </si>
  <si>
    <t>PoE injektor</t>
  </si>
  <si>
    <t>vlastní</t>
  </si>
  <si>
    <t>SOUPIS PRACÍ A DODÁVEK A SLUŽEB vč VÝKAZU VÝMĚR</t>
  </si>
  <si>
    <t>Sebastian Fenyk</t>
  </si>
  <si>
    <t>Kabel HDMI a extender</t>
  </si>
  <si>
    <t xml:space="preserve">PoE adaptér dodávající elektrickou energii po ethernetovém kabelu (30W). Cena včetně dopravy, instalace.
</t>
  </si>
  <si>
    <t>Standard smíšené výuky</t>
  </si>
  <si>
    <t>Videokamera</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</si>
  <si>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</si>
  <si>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Soundbar</t>
  </si>
  <si>
    <t>Profesionální LCD monitor</t>
  </si>
  <si>
    <t>Sestava mobilního stojanu</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</si>
  <si>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</si>
  <si>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Výukový software</t>
  </si>
  <si>
    <t xml:space="preserve">Kabel HDMI, min. 4K*2K @ 60Hz, min. 12.5m. Včetně HDMI extenderu pro zesílení signálu podporující přenos na min. 30 m, podpora rozlišení min. 4K*2K @ 60Hz, HDCP kompatibilní. Včetně HDMI kabelu 0,5 m, (M/M), min. rozlišení  4K*2K @ 60Hz. Cena včetně dopravy, instalace.
</t>
  </si>
  <si>
    <t>Repeater aktivní USB</t>
  </si>
  <si>
    <t xml:space="preserve">USB repeater pro prodlužování USB kabelů, délka min. 5 m. Cena včetně dopravy, instalace.
</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</si>
  <si>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</si>
  <si>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HDMI rozbočovač</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</si>
  <si>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
</t>
  </si>
  <si>
    <t xml:space="preserve">Kancleářský balík </t>
  </si>
  <si>
    <t>Antivirová ochrana</t>
  </si>
  <si>
    <t>Základní škola Bosonožská 9 
625 00 Brno - Starý Lískovec</t>
  </si>
  <si>
    <t>Základní škola Bosonožská</t>
  </si>
  <si>
    <t>IT vybavení</t>
  </si>
  <si>
    <t>Prezentační software</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</si>
  <si>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</si>
  <si>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 xml:space="preserve">Interaktivní displej s úhlopříčkou min. 86" (218cm). Dotyková technologie musí rozpoznat min. 20 současných dotyků. Displej obsahuje vestavěnou aplikaci pro psaní digitálním inkoustem na bílé tabuli, prohlížeč internetových stránek. Zařízení musí mít certifikaci ENERGY STAR. Cena včetně systémové AV kabeláže. Cena včetně dopravy, instalace, nastavení.
</t>
  </si>
  <si>
    <t>Interaktivní systém</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</si>
  <si>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</si>
  <si>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Kontrolní a prezentační monitor</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</si>
  <si>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</si>
  <si>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 xml:space="preserve">
Stropní bezdrátový přístupový bod (AP), 802.11ax, dvě rádia, duálně optimalizovaná anténa 2x2 MU-MIMO, 2.4GHz a 5GHz, PoE, RJ45, management, hybridní - možnost správy kontrolérem nebo v cloud. Cena včetně dopravy, instalace, nastavení.
</t>
  </si>
  <si>
    <t xml:space="preserve">Datový switch s 8 porty 10/100/1000Mbit, s pasivním chlazením, s napájecím zdrojem. Cena včetně dopravy a instalace.
</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</si>
  <si>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</si>
  <si>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Přípojné místo HDMI a USB</t>
  </si>
  <si>
    <t>Přípojné místo HDMI a USB určené k montáži na katedru. Cena včetně dopravy a instalace.</t>
  </si>
  <si>
    <t xml:space="preserve">Kabel HDMI, min. 4K*2K @ 60Hz, min. 7.5m. Včetně HDMI extenderu pro zesílení signálu podporující přenos na min. 30 m, podpora rozlišení min. 4K*2K @ 60Hz, HDCP kompatibilní. Včetně HDMI kabelu 0,5 m, (M/M), min. rozlišení  4K*2K @ 60Hz. Cena včetně dopravy, instalace.
</t>
  </si>
  <si>
    <t>EDID a HDCP manažer</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</si>
  <si>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</si>
  <si>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USB nabíjecí stanice</t>
  </si>
  <si>
    <t>Sada experimentů chemie</t>
  </si>
  <si>
    <t>Sada světlo, barvy, optika</t>
  </si>
  <si>
    <t xml:space="preserve">Sada pro studium světelných, batevných a optických jevů. 1x 1,2 m hliníková dráha, 3x Optické držáky 50 mm, 1x Dobíjecí světelný zdroj, 1x AC adaptér / nabíječka, 1x Refrakční nádržka, 1x Trojhranný hranol, 1x Fosforeskující plast, 1x 50 mm konvexní čočka - ohnisková vzdálenost 10 cm, 1x 50 mm konvexní čočka - ohnisková vzdálenost 20 cm, 1x 50 mm konvexní čočka - ohnisková vzdálenost 50 cm, 1x 50 mm konkávní čočka - ohnisková vzdálenost 20 cm, 1x 50 mm konvexní zrcadlo - ohnisková vzdálenost 20 cm, 1x 50 mm konkávní zrcadlo - ohnisková vzdálenost 50 cm, 1x 50 mm stínítko, 1x 50 mm difrakční mřížka, 1x Brýle. Cena včetně dopravy.
</t>
  </si>
  <si>
    <t>Sada oscilace</t>
  </si>
  <si>
    <t xml:space="preserve">Sada oscilace, vlny a zvuk, 1x extra dlouhá, kovová pružina, 1x široká, „chodící“ pružina,1x Závěs na kyvadlo / pružinu, 1x Rezonanční deska, 1x 1” hliníková kyvná koule, 1x Rezonanční trubice, 4x Ladičky, 1x Stativový stojan, 1x Úložný box, 1x Sada závaží, 3x Pružiny stejné délky a různé konstantě pružnosti, 2x mechanické pružinkové siloměry, rozsah 10 N. Cena včetně dopravy.
</t>
  </si>
  <si>
    <t>Sada Síla a pohyb</t>
  </si>
  <si>
    <t xml:space="preserve">Sada Síla a pohyb, 1x Chytrý vozík Smart Cart (modrý), 1x Sada závaží na vozík PAScar (sada 2 kusů) , , 1x Koncový doraz Dynamics Track (2 kusy) , 1x Třecí blok , 1x Kladka s nízkým třením se svorkou , 1x Úložný box , 1x Stativový stojan, 1x Držák stojanu, 1x Dráhové nožičky stavitelné (pár) , 1x 1,2 m hliníková dráha. Cena včetně dopravy.
</t>
  </si>
  <si>
    <t>Sada pro konstrukci</t>
  </si>
  <si>
    <t xml:space="preserve">Sada pro konstrukci jednoduchých strojů, 2x 10 N kovové pružinové siloměry, 2x Stativové stojany a příčný nosník
2x Univerzální pružinový závěs, 2x Úhlový konektor s kladkou, 1x Pevný trojitý kladkový blok, 1x Závěsný trojitý kladkový blok, 1x Třecí blok, 4x Rychloupínací převody, 12x Distanční podložky, 2x 20 cm páky, 2x 60 zubů, ozubené kolo, 2x 40 zubů, ozubené kolo, 3x 20 zubů, ozubené kolo, 2x Velké kladky, průměr 20 cm, 1x Závaží
1x Tětiva, 1x Úložný box. Cena včetně dopravy.
</t>
  </si>
  <si>
    <t>Bezdrátový chytrý vozík</t>
  </si>
  <si>
    <t xml:space="preserve">1x Bezdrátový chytrý vozík, 1x Vrtulový pohon, 1x Adaptér stojanu, 1x Balistické příslušenství k vozíčku, 1x Vektorový display k vozíčku, 1xt motor , 1x Závaží (sada 2 kusů), 1x Záštita vrtulového pohonu, 1x Úložný box, 1x Manuál pro pokusy. Cena včetně dopravy.
</t>
  </si>
  <si>
    <t>Senzory pH</t>
  </si>
  <si>
    <t xml:space="preserve">Žákovská sada bezdrátových senzorů pH, Krytí IPX7, Rozsah 0-14 pH, Přesnost s kalibrací	± 0,1 pH, Max. vzorkovací frekvence 50 Hz, Připojení Bluetooth. Měření do vnitřní pamětí. Cena včetně dopravy.
</t>
  </si>
  <si>
    <t>Notebook</t>
  </si>
  <si>
    <t>Pracovní stanice pro studenty</t>
  </si>
  <si>
    <t>Set klav./myši</t>
  </si>
  <si>
    <t xml:space="preserve">Set bezdrátové klávesnice a myši, funkční na 2.4GHz pásmu s dosahem až 10 metrů, včetně USB přijímače, cena včetně dopravy.
</t>
  </si>
  <si>
    <t xml:space="preserve">Dobíjecí skříňka </t>
  </si>
  <si>
    <t>Lineární zdroj pro rozvod do stolů studentů</t>
  </si>
  <si>
    <t xml:space="preserve">Lineárně řízený laboratorní zdroj 0 - 25 V, 0-10 A, univerzální síťový zdroj pro školní zařízení. Přepínatelné výstupní napětí 0 až 25 V lze odebírat jako AC napětí nebo přes zabudovaný můstkový usměrňovač jako DC napětí na samostatných bezpečnostních zdířkách. Zdroj stabilního napětí s 6 V/AC a 5 A/AC. Splňuje normy EN 61010 a 60950. Cena včetně dopravy, instalace.
</t>
  </si>
  <si>
    <t>Zdroj</t>
  </si>
  <si>
    <t xml:space="preserve">Elektrický zdroj pro elektrické zámky v lavicích. 1 zdroj určen pro 4-5 stolů. Cena včetně dopravy a instalace.
</t>
  </si>
  <si>
    <t>Kód položky / název</t>
  </si>
  <si>
    <t xml:space="preserve">Tablet - displej min. 10,3" s rozlišením min. 2000 × 1200, 8-mi jádrový CPU, RAM 4GB, interní paměť min. 64GB, volitelně rozšířitelné o  paměťovou kartu až do velikosti 1024GB, Wi-Fi ac, bluetooth, webkamera 8 Mpx + 5 Mpx, hmotnost max. 480g, USB-C, operační systém kompatibilní s Android aplikacema. Cena včetně dopravy.
</t>
  </si>
  <si>
    <t>Aktivní pero</t>
  </si>
  <si>
    <t xml:space="preserve">Aktivní pero s náhradním hrotem, průměr hrotu 3 mm, tlaková citlivost 4 096 úrovní , dvě tlačítka, omezení rušení dlaní při psaní. Cena včetně dopravy.
</t>
  </si>
  <si>
    <t>Dobíjecí skříň</t>
  </si>
  <si>
    <t>Sada experimentů přírodních věd</t>
  </si>
  <si>
    <t>Sada experimentů biologie</t>
  </si>
  <si>
    <t>Rozšiřující sada pro informatiku a kódování</t>
  </si>
  <si>
    <t>19" rozvaděč</t>
  </si>
  <si>
    <t>Nástěnná tabule</t>
  </si>
  <si>
    <t xml:space="preserve">Nástěnná tabule pro popis fixem, minimální rozměry 200x120cm. Cena včetně dopravy, instalace.
</t>
  </si>
  <si>
    <t>Kabel DisplayPort</t>
  </si>
  <si>
    <t xml:space="preserve">Kabel DisplayPort (M/M), min. rozlišení 4K*2K@60Hz, 3 m. Cena včetně dopravy, instalace.
</t>
  </si>
  <si>
    <t>PC stanice pro studenty</t>
  </si>
  <si>
    <t xml:space="preserve">Kabel DisplayPort (M/M), min. rozlišení 4K*2K@60Hz, 2 m. Cena včetně dopravy, instalace.
</t>
  </si>
  <si>
    <t xml:space="preserve">Datový přepínač s 16 porty 10/100/1000Mbit, s rychlosti přepnutí až 23,8Mpps, buffer pro 256tis. packetu, podporou až 8tis. MAC adres, s pasivním chlazením, setem pro instalaci do rack, s napájecím zdrojem. Cena včetně dopravy a instalace.
</t>
  </si>
  <si>
    <t>IT vybavení kabinetů matematiky č.3 a robotiky č.1</t>
  </si>
  <si>
    <t>Výukové pomůcky učebny robotiky</t>
  </si>
  <si>
    <t>Sestava pro výuku robotiky</t>
  </si>
  <si>
    <t>Herní pole</t>
  </si>
  <si>
    <t>Herní elementy</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</si>
  <si>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</si>
  <si>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Kancelářský balík software nástrojů pro vytváření prezentací, textových dokumentů, editor tabulek, správce elektronické pošty, poznámkového elektronického bloku kompatibilní se stávajícím vybavením/platformou Microsoft, trvalá licence nevázaná na HW. Cena včetně dopravy, instalace a nastavení.
</t>
  </si>
  <si>
    <t xml:space="preserve">USB nabíjecí stanice pro až 10 bezdrátových senzorů a konektorem. Cena včetně dopravy.
</t>
  </si>
  <si>
    <t xml:space="preserve">Notebook s FHD IPS matným displejem 15,6" a LED podsvícením s možnosti otevřít naplocho o 180°,min.  šestijádrový CPU s výkonem min. 14500 bodu dle nezávislého testu www.cpubenchmark.net (v10), operační paměť min. 8GB DDR4 s možnosti rozšíření až na 32GB, pevný M.2 SSD s kapacitou min. 256GB, WiFi, LAN, Bluetooth, USB-C s podporu DisplayPort a napájení, USB 3.1, HDMI, čtečka SD karet, HD webkamera, čtečka otisků prstů, podsvícená klávesnice odolná proti polití s numerickou část, kovové nebo carbon víko a rám klávesnice, hmotnost max. 1,8kg, operační systém s podporu AD (domény).  Cena včetně dopravy, instalace, nastavení.
</t>
  </si>
  <si>
    <t xml:space="preserve">Case pro uložení a napájení až 10ks AiO zařízení o uhlopříčce až 22" (bez klávesnic a myší), nabízí mobilitu díky 4 kolečkům z toho dvě s možnosti aretace, možnost uzamknutí/zabezpečení proti odcizení AiO, police z přední strany opatřena bezpečnostním lemem zabraňující odření/poškození AiO, speciální spínací elektroniku ochraňující před proudovými nárazy v síti. Cena včetně dopravy, instalace.
</t>
  </si>
  <si>
    <t xml:space="preserve">Datový přepínač s 24 porty 10/100/1000Mbit, s rychlosti přepnutí až 35.7Mpps, buffer pro 525kB packetu, podporou až 8tis. MAC adres, s pasivním chlazením, setem pro instalaci do rack, s napájecím zdrojem. Cena včetně dopravy a instalace.
</t>
  </si>
  <si>
    <t>Zásuvka HDMI</t>
  </si>
  <si>
    <t xml:space="preserve">Modulová zásuvka HDMI. Cena včetně dopravy, instalace.
</t>
  </si>
  <si>
    <t>Zásuvka USB</t>
  </si>
  <si>
    <t xml:space="preserve">Modulová zásuvka USB. Cena včetně dopravy, instalace.
</t>
  </si>
  <si>
    <t>Kabel HDMI</t>
  </si>
  <si>
    <t xml:space="preserve">Kabel HDMI, min. 4K*2K @ 60Hz, 1 m. Cena včetně dopravy, instalace.
</t>
  </si>
  <si>
    <t xml:space="preserve">Konvertibilní zařízení s dotykovým displejem min. 11,6" z tvrzeného skla např. Corning® Gorilla® Glass 3 a LED podsvícením, rozlišení min. 1366 x 768, čelní kamera s rozlišením min.720p, zadní sekundární 5Mpx kamera, výkon CPU min. 2650 bodu dle nezávislého testu cpubenchmark.net, operační paměť min. 4GB DDR3, pevný SSD s kapacitou min. 128GB, Gbit síťová karta, WiFi ac (2x2) + BT, min. video výstup HDMI, USB-C, USB 3.1, klávesnice odolná vůči polití, povrch odolný vůdčí pádům a nárazům, operační systém s podporu AD (domény), včetně rozšiřující servisní služby na 2 roky - oprava zařízení v servisním středisku s odvozem a vrácením zpět. Cena včetně dopravy, instalace, nastavení.
</t>
  </si>
  <si>
    <t xml:space="preserve">Dobíjecí skříň pro Notebook - prostor pro uložení až 32ks dle rozměrů (2in1/tabletů), pro 16ks notebooků standardních 15" rozměrů, max. velikost uložených zařízení je až 450 x 355mm (dle tloušťky zařízení),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32 zařízení ze sítě 230V. Cena včetně dopravy, instalace. 
</t>
  </si>
  <si>
    <t xml:space="preserve">19" rozvaděč nástěnný min. 9U / 500x600 mm skleněné dveře. Cena včetně dopravy, instalace.
</t>
  </si>
  <si>
    <t>19" police</t>
  </si>
  <si>
    <t xml:space="preserve">19" ukládací police do rozvaděče, hloubka 350mm. Cena včetně dopravy a instalace.
</t>
  </si>
  <si>
    <t>19" rozvodný panel</t>
  </si>
  <si>
    <t xml:space="preserve">19" rozvodný panel min. 9x zásuvka 230V, délka kabelu min. 3 m. Cena včetně dopravy a instalace.
</t>
  </si>
  <si>
    <t>Montážní sada</t>
  </si>
  <si>
    <t xml:space="preserve">Montážní sada (šroub, plovoucí matka, podložka). Cena včetně dopravy a instalace.
</t>
  </si>
  <si>
    <t>Záslepka 19"</t>
  </si>
  <si>
    <t xml:space="preserve">Záslepka 19" 1U. Cena včetně dopravy a instalace.
</t>
  </si>
  <si>
    <t xml:space="preserve">Pracovní plocha s mantinely o rozměru min. 1,8x2,4m. Cena včetně dopravy.
</t>
  </si>
  <si>
    <t xml:space="preserve">Sada výukových prvků min. 25ks, např. kostky, kroužky, míčky. Cena včetně dopravy.
</t>
  </si>
  <si>
    <t xml:space="preserve">Robotická výuková stavebnice - sada min. 500 plastových konstrukčních a pohybových dílů, min. 3 motory, min. 4 senzory, mozek robota s nabíjecí baterií, dálkový ovladač. Vše uloženo v plastovém přenosném boxu. Mozek robota s LCD displejem, min. 4 ovládacími tlačítky nebo dotykový displej a min 8 I/O portů pro připojení senzorů a/nebo motorů. Součástí dodávky je aplikace s možností programování pomocí bloků založeném na Scratch a také textové programování založené Python a C++. Školení viz technická zpráva. Cena včetně dopravy.
</t>
  </si>
  <si>
    <t>Koncové prvky</t>
  </si>
  <si>
    <t xml:space="preserve">Mini desktop s max. 100W zdrojem s účinsoti až 89%,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
</t>
  </si>
  <si>
    <t>družina 37</t>
  </si>
  <si>
    <t>družina 46</t>
  </si>
  <si>
    <t>družina 47</t>
  </si>
  <si>
    <t>fyz,che</t>
  </si>
  <si>
    <t>kabinet 43</t>
  </si>
  <si>
    <t>matematika 45</t>
  </si>
  <si>
    <t>polytechnika</t>
  </si>
  <si>
    <t>přírodověda 44</t>
  </si>
  <si>
    <t>robotika</t>
  </si>
  <si>
    <t>Odborné učebny</t>
  </si>
  <si>
    <t xml:space="preserve">Základní  sada pro experimenty v Chemii obsahující: plastový kufřík pro bezpečné uložení senzorů (každý senzor má speciálně tvarovanou přihrádku), metodickou příručka učitele (včetně popisu úlohy, seznamu pomůcek a odhadu času potřebného na experiment), min. 28 žákovských úloh a sadu senzorů - bezdrátový senzor teploty, bezdrátový senzor tlaku, bezdrátový senzor pH, bezdrátový senzor CO2, bezdrátový senzor vodivosti, bezdrátový kolorimetr a turbidimetr, plochá elektroda pH, elektroda oxidace a redukce, návlek na senzor CO2 pro měření ve vodě.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</si>
  <si>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 xml:space="preserve">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ručními úchyty, bezdrátový senzor počasí s anemometrem a GPS, bezdrátový senzor  napětí, bezdrátový senzor  pohybu.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</si>
  <si>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 xml:space="preserve">Základní sada pro experimenty v Biologii obsahující: plastový kufřík pro bezpečné uložení senzorů (každý senzor má speciálně tvarovanou přihrádku), metodickou příručka učitele, včetně popisu úlohy, seznamu pomůcek a odhadu času potřebného na experiment, USB flash disk s 28 žákovskými úlohami, sadu senzorů - bezdrátový senzor teploty, bezdrátový senzor CO2, bezdrátový senzor počasí s anemometrem a GPS (měří teplotu a tlak vzduchu, rychlost a směr větru, relativní vlhkost, UV index, pozici, rychlost a nadmořskou výšku dle GPS), bezdrátový senzor plynného O2, bezdrátový senzor krevního tlaku, senzor EKG.
Součástí dodávky také musí být sw aplikace, jednotná pro práci se všemi senzory. Cena včetně dopravy, instalace a zaškolení uživatele, školení viz. technická zpráva.
</t>
  </si>
  <si>
    <t xml:space="preserve">Sada 8 integrovaných programovatelných rozhraní (senzor mg. pole, akcelerometr, senzor světla, senzor teploty, senzor zvuku a dvě tlačíka a tři výstupy (RGB LED, zvuk, 5x5 LED pole). Vše uložené v přehledném plastovém boxu. Tištěná učebnice s 9 inspirativními úlohami. Součástí dodávky také musí být sw aplikace, jednotná pro práci se s touto sadou a všemi senzory, které jsou předmětem výkazu výměr. SW aplikace obsahuje integrované programovací prostředí umožňující využívat údaje ze senzorů (které jsou předmětem této sady i ostatních sad výkazu výměr) jako vstupní data pro programování chování výstupních prvků. SW aplikace musí mít shodné funkce a rozložení ovládacích prvků pro běžné operačními systémy (Windows, Mac, iOS, Android). Cena včetně dopravy, instalace a zaškolení uživatele, školení viz. technická zpráva.
</t>
  </si>
  <si>
    <t xml:space="preserve">Sada el. Obvodů, Bezdrátový modul ampérmetr, Bezdrátový senzor napětí, 5x modul přímý „I“ vodič, 2x modul „T“ vodič, 4x modul rohový „L“vodič, 45x propojky, 3x modul žárovky (s žárovkou), 2x držák baterií, 2x baterie AA, 1x modul SPST (spínač), 1x spínací modul SPDT (přepínač), 1 x potenciometr, 1x modul cívka, 1000 závitů, 1x modul motorku, 1x 0,33 F kondenzátorový modul, 1x 10 Ω rezistorový modul, 1x 33 Ω rezistorový modul, 1x 100 Ω rezistorový modul, 1x LED modul, 1x pružinový klip, do kterého lze umístit následující součástky (tyto jsou součástí sady), 2x rezistor 1000 Ω, 2x rezistor 330 Ω, 1x rezistor 220 Ω, 1x rezistor 22 Ω, 1x kondenzátor 100 μF, 1x kondenzátor 330 μF, 1x dioda, 8x magnet, 1x magnetická střelka, 1x úložný box. Cena včetně dopravy.
</t>
  </si>
  <si>
    <t>Sada el. Obvodů</t>
  </si>
  <si>
    <t>Interaktivní zobrazovač</t>
  </si>
  <si>
    <t xml:space="preserve">Základní antivirová ochrana, obsahující Antivirus / Antispyware / Anti-phishing / podpora zařízení s operačním systémem Windows. Cena včetně dopravy, instalace a nastavení.
</t>
  </si>
  <si>
    <t xml:space="preserve">Pokročilá antivirová ochrana koncových školních zařízení včetně zabezpečení  souborového serveru, omezení přístupu na oblíbené internetové stránky, filtrace síťové komunikace prostřednictvím firewallu, kontrola neautorizovaných médií a zařízení, jež je možné vzdáleně spravovat z jedné webové konzole. Obsahující Antivirus / Antispam/ Firewall / Anti-phishing/ Android / Windows Server / vzdálená správa v cloudu nebo přes lokální konzoli, možnost modulární instalace. Cena včetně dopravy, instalace a nastavení.
</t>
  </si>
  <si>
    <t>Tablet</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</si>
  <si>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7-portový Hi-speed USB 2.0 Hub, 6x USB portů typu A, 1x USB port typu B Cena včetně dopravy a instalace.
</t>
  </si>
  <si>
    <t>Přípojné místo HDMI a USB určené k montáži na katedru. Kabel HDMI, min. 4K*2K @ 60Hz, 3 m. Cena včetně dopravy a instalace.</t>
  </si>
  <si>
    <t xml:space="preserve">AllInOne zařízení, IPS min. 21.5" dotykový display s FullHD rozlišením a poměrem stran 16:9, podpora min 8 dotyků, výkon CPU min. 10000 bodu dle nezávislého testu cpubenchmark.net, operační paměť 8GB DDR4, disk SSD s kapacitou 256GB, HD kamera, WiFi standardu 802.11ac + BT, USB-C, USB 3.0, HDMI výstup, repro, integrovaná baterie nebo záložní zdroj umožňující mobilitu zařízení s výdrží provozu až 6h, VESA100, operační systém kompatibilní s platformou Microsoft s podporu AD (domény), cena včetně dopravy, instalace, nastavení.
</t>
  </si>
  <si>
    <t xml:space="preserve">Mobilní dobíjecí skříň pro tablety, smartphone, kapesní zařízení  - prostor pro uložení a nabíjení současně až 20 zařízení přes USB-A s velikost až 11" - 225 x 300 x 30mm, automaticky detekuje připojená zařízení a upraví aktuální napájení na nejvyšší úroveň povolenou výrobcem zařízení, mobilní na kolečkách včetně horní rukojeti s širokým úchopem pro jednoduchou manipulaci, uzamykatelná, ventilační systém zahrnuje podlahové a zadní větrací otvory, které udržují zařízení v chladu s konstantní cirkulací vzduchu bez potřeby hlučného ventilátoru, rozměry max. (Š x H x V) 570 x 610 x 840mm. Cena včetně dopravy, instalace.
</t>
  </si>
  <si>
    <t xml:space="preserve">Stropní bezdrátový přístupový bod (AP), 802.11ax, dvě rádia, duálně optimalizovaná anténa 2x2 MU-MIMO, 2.4GHz a 5GHz, PoE, RJ45, management, hybridní - možnost správy kontrolérem nebo v cloud. Cena včetně dopravy, instalace, nastavení.
</t>
  </si>
  <si>
    <t xml:space="preserve">Pylonový pojezd s bílými keramickými magnetickými křídly pro popis fixou. Stabilní konstrukce z hliníkových profilů o výšce min.250cm. Rozsah posunu min. 70 cm. Rozložení hmotnosti sestavy na stěnu a podlahu. Cena včetně dopravy a instalace.
</t>
  </si>
  <si>
    <t>Pylonový pojezd s křídly</t>
  </si>
  <si>
    <t xml:space="preserve">Pylonový pojezd bez křídel. Stabilní konstrukce z hliníkových profilů o výšce min.250cm. Rozsah posunu min. 70 cm. Rozložení hmotnosti sestavy na stěnu a podlahu. Cena včetně dopravy a instalace.
</t>
  </si>
  <si>
    <t>Pylonový pojezd</t>
  </si>
  <si>
    <t>02/2024</t>
  </si>
  <si>
    <t>Mobilní box s 8x VR náhlavními sety</t>
  </si>
  <si>
    <t xml:space="preserve">Mobilní box s min. 8x VR náhlavními sety s rozlišením displeje min. 2500x1400, s min. 12MP přední kamerou s funkcí auto-focus, kapacitou baterie min. 4.000mAh, RAM min. 4GB, min. integrované 64GB uložiště, 802.11 a/b/g/n Dual band 2.4/5Ghz Wi-Fi &amp; Bluetooth 4.2. Obsahuje slot pro  MicroSD, USB-C rozhraní, součásti je ruční ovládací kontrolér. Integrované ovládací prvky pro spouštění, zastavení a zobrazení obsahu. Samotný box umožňuje napájet náhlavní sety, podpora konektivity do software aplikace/cloud prostředí umožňující správu a simultánní ovládání všech náhlavních sad samostatně či současně, umožnuje zasílat data o stavu zařízení, podporuje hromadné příjímání zobrazovaného obsahu z SW aplikace/cloud prostředí. Školení viz technická zpráva. Cena včetně dopravy.
</t>
  </si>
  <si>
    <t>Licence ke cloudu</t>
  </si>
  <si>
    <t xml:space="preserve">Licence pro školu s neomezeným přístupem pro všechny zaměstnance a žáky školy, s přístupem k aktualizaci po dobu min. 60 měsíců s ohledem na OS, cloud rozhraní umožňující správu, monitoring a simultánní ovládání a mazání obsahu u všech náhlavních VR sad (NSVR) současně, portál pro učitele umožňující zobrazení obsahu z více NSVR současně, umožnuje učiteli vést žáky ke sledování dynamického bodu zájmů výuky, řídit a distribuovat obsah pro žákovské NSVR, vytváření a sdílení vlastních playlistů, celkové cloud uložiště o kapacitě 100GB, aplikaci pro rozšířenou realitou (ARC), aplikace a pracovní listy s rozšířenou realitou. Licence zajistí přístup k více než 750 vzdělávacím zdrojům AR/VR a předem připravených aktivit s 360° obrázky, videí a 3D objekty řazené dle tematických vzdělávacích okruhů a rozčlenění do knihoven umění, biologie, chemie, historie, matematika, fyzika, zeměpis, hudební nauka. Obsah augmentové reality je provázán s aplikaci ARC integrovaná v náhlavních soupravách a umožnuje práci s pracovními listy a současně nad nimi zobrazení 3D objektů. Dále pak licence obsahuje virtuální vzdělávací prostředí/ tematické parky, rozdělené dle okruhů zájmu do virtuálních scén, které mohou studenti při výuce prozkoumávat pomoci kompatibilních náhlavních setů (nejsou součásti licence). VR scény obsahují řadu strukturovaných aktivit a úkolů. Licence také obsahuje 360stupňové obrázky a videa které studentům poskytují "skutečný" pohled na lidi a místa a s možnosti vložení a vytvoření vlastního obsahu (3D videa, 3D fotky, blokové programování pomoci Scratche). Součásti jsou hodnotící kvízy a cvičení, včetně přístupu k virtuálnímu tréninku pro získaní znalostí nabízeného řešení pro VR headsety a obeznámení se s obsahem Školení viz technická zpráva. Cena včetně dopravy a instalace.
</t>
  </si>
  <si>
    <t xml:space="preserve">65” IPS panel, rozlišení 3840 x 2160, jas 500cd/m2, provoz 16/7, orientace landscape a portrait, min. 3x HDMI, RS232C, RJ45, USB-C, USB-A, microSD slot, vestavěná WiFi a BT, USB Media Player, HTML prohlížeč, OS, rámeček max. T/R/L 13mm - B 17mm, integrované reproduktory 2x 10W, content management software pro jednoduchou správu a distribuci obsahu, podpora barevné kalibrace. Cena včetně dopravy, instalace, nastavení a AV kabeláže.
</t>
  </si>
  <si>
    <t>Značka a typ</t>
  </si>
  <si>
    <t>Typ procesoru</t>
  </si>
  <si>
    <t>Družina č. 46</t>
  </si>
  <si>
    <t>Družina č. 37</t>
  </si>
  <si>
    <t>05/2022</t>
  </si>
  <si>
    <t>Družina č. 47</t>
  </si>
  <si>
    <t>Učebna pro výuku fyziky a chemie</t>
  </si>
  <si>
    <t>Kabinet matematiky č. 43</t>
  </si>
  <si>
    <t>Učebna matematiky č. 45</t>
  </si>
  <si>
    <t>Učebna polytechniky</t>
  </si>
  <si>
    <t>Učebna pro výuku přírodních věd č. 44</t>
  </si>
  <si>
    <t>Učebna pro výuku robotiky a kabinet matematiky č.3 a robotiky č.1</t>
  </si>
  <si>
    <t>Konektivita</t>
  </si>
  <si>
    <t>INFRASTRUKTURA - aktivní prvky - POE</t>
  </si>
  <si>
    <t>24-port GbE Smart Managed SwitchPoE - 5Y záruka</t>
  </si>
  <si>
    <t>Transceiver SM SFP</t>
  </si>
  <si>
    <t>Konfigurace  - ČD</t>
  </si>
  <si>
    <t>interní WIFI IEEE802.11 ax / ac / n / g / b / a - 5Y záruka</t>
  </si>
  <si>
    <t>externí WIFI IEEE802.11 ax / ac / n / g / b / a + antény - 5Y záruka</t>
  </si>
  <si>
    <t>Součástí musí být veškeré potřebné licence pro provoz (napr s kontrolerem)/int a ext wifi/</t>
  </si>
  <si>
    <t>Strukturovaná kabeláž pro WIFI 
Metalická LAN: uchazeč do rozpočtu uvede kompletní cenu za každé přípojné místo. Cena bude obsahovat naceněnítrasy/kabeláže/konektorů/proměření přípojného místa/ukončení kabeláže do patch panelu v datového rozvaděče na jedné straně a ukončení kabelu konektorem RJ45 na starně WIFI. Všechen potřebný materiál bude součástí dodávky uchazeče. Kalkulaci uchazeč provede na jednotkové délky 95m pro každé přípojné místo - 5Y záruka</t>
  </si>
  <si>
    <r>
      <t xml:space="preserve">Strukturovaná kabeláž:
</t>
    </r>
    <r>
      <rPr>
        <b/>
        <sz val="8"/>
        <rFont val="Arial"/>
        <family val="2"/>
        <charset val="238"/>
      </rPr>
      <t xml:space="preserve">Metalická část LAN: </t>
    </r>
    <r>
      <rPr>
        <sz val="8"/>
        <rFont val="Arial"/>
        <family val="2"/>
        <charset val="238"/>
      </rPr>
      <t xml:space="preserve">uchazeč do rozpočtu uvede kompletní cenu za každé přípojné místo. Cena bude obsahovat naceněnítrasy/kabeláže/zásuvky 2x RJ45 na omítku/proměření přípojného místa/ukončení kabeláže do patch panelu v datového rozvaděče na jedné straně a ukončení do zásuvek na druhé straně. Všechen potřebný materiál bude součástí dodávky uchazeče. Kalkulaci uchazeč provede na jednotkové délky 95m pro každé přípojné místo
</t>
    </r>
    <r>
      <rPr>
        <b/>
        <sz val="8"/>
        <rFont val="Arial"/>
        <family val="2"/>
        <charset val="238"/>
      </rPr>
      <t>Optická část FO:</t>
    </r>
    <r>
      <rPr>
        <sz val="8"/>
        <rFont val="Arial"/>
        <family val="2"/>
        <charset val="238"/>
      </rPr>
      <t xml:space="preserve"> rozpočet bude obsahovat i optickou čás FO páteře 10GB SM uchazeč nacení délku včetně trasy na 500m - propoj mezi 2xDR včetně veškerého potřebného vybavení - 5Y záruka</t>
    </r>
  </si>
  <si>
    <t xml:space="preserve">Kabelové rozvody včetně příslušenství a souvisejících služeb pro připojení PC učebny 
-ukončení kabeláže do patch panelu (patch panel je součástí dodávky)
-ukončení v zásuvce/liste (součástí dodávky) 
- Datový rozvaděč min  12U 
- FO propoj SM do centrálního DR – kalkulace na 500m SM 
Součástí kalkulace bude i 1KS podružný nástěnný rack jednodílný min. 12U </t>
  </si>
  <si>
    <t>Konfiguracea instalace - ČD</t>
  </si>
  <si>
    <t>INFRASTRUKTURA - WIFI</t>
  </si>
  <si>
    <t>INFRASTRUKTURA - SVR (AD)</t>
  </si>
  <si>
    <t>RACK SERVER CPU Passmark CPU Mark, hodnota min:  25 100bodu /128GB RDIMM, 3200MT/s, /2x8TB SATA/2x480GB SSD/2x700W/5Y záruka NBD</t>
  </si>
  <si>
    <t>Tower nebo RACK pro 4x HDD 3,5“ / 1xCPU min 2500bodu v CPU MARK na https://www.cpubenchmark.net  - 3Y záruka</t>
  </si>
  <si>
    <t>8TB/HDD/3.5"/SATA/7200 RPM/3R</t>
  </si>
  <si>
    <t>Podružný DR, 19" + FO propoj</t>
  </si>
  <si>
    <t>WinSvrSTD 2022 16CORE pro EDU</t>
  </si>
  <si>
    <t>WinSvrCAL 2022  DvcCAL pro EDU</t>
  </si>
  <si>
    <t>INSTALACE SVR/INFRASTRUKTURA</t>
  </si>
  <si>
    <t>konektivita</t>
  </si>
  <si>
    <t>NEOCENĚNÝ SOUPIS PRACÍ A DODÁVEK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</si>
</sst>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
    <numFmt numFmtId="168" formatCode="#,##0.0000"/>
  </numFmts>
  <fonts count="25"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color indexed="10"/>
      <name val="Arial"/>
      <family val="2"/>
      <charset val="238"/>
    </font>
    <font>
      <b/>
      <sz val="18"/>
      <color indexed="10"/>
      <name val="Arial"/>
      <family val="2"/>
      <charset val="238"/>
    </font>
    <font>
      <sz val="8"/>
      <color indexed="9"/>
      <name val="Arial"/>
      <family val="2"/>
      <charset val="238"/>
    </font>
    <font>
      <b/>
      <sz val="14"/>
      <name val="Arial"/>
      <family val="2"/>
      <charset val="238"/>
    </font>
    <font>
      <sz val="10"/>
      <name val="Arial CE"/>
      <family val="2"/>
      <charset val="238"/>
    </font>
    <font>
      <u/>
      <sz val="10"/>
      <color indexed="12"/>
      <name val="Arial CE"/>
      <family val="2"/>
      <charset val="238"/>
    </font>
    <font>
      <sz val="11"/>
      <color theme="1"/>
      <name val="Calibri"/>
      <family val="2"/>
      <charset val="238"/>
      <scheme val="minor"/>
    </font>
    <font>
      <b/>
      <sz val="8"/>
      <color rgb="FF0000FF"/>
      <name val="Arial"/>
      <family val="2"/>
      <charset val="238"/>
    </font>
    <font>
      <b/>
      <sz val="10"/>
      <color rgb="FF0000FF"/>
      <name val="Arial"/>
      <family val="2"/>
      <charset val="238"/>
    </font>
    <font>
      <b/>
      <sz val="10"/>
      <color rgb="FF800080"/>
      <name val="Arial"/>
      <family val="2"/>
      <charset val="238"/>
    </font>
    <font>
      <sz val="10"/>
      <color rgb="FFFF0000"/>
      <name val="Arial"/>
      <family val="2"/>
      <charset val="238"/>
    </font>
    <font>
      <sz val="10"/>
      <color theme="1"/>
      <name val="Arial"/>
      <family val="2"/>
      <charset val="238"/>
    </font>
    <font>
      <b/>
      <u/>
      <sz val="10"/>
      <color rgb="FFFA0000"/>
      <name val="Arial"/>
      <family val="2"/>
      <charset val="238"/>
    </font>
    <font>
      <sz val="8"/>
      <color rgb="FFFF000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sz val="10"/>
      <color rgb="FF000000"/>
      <name val="Arial"/>
      <family val="2"/>
      <charset val="238"/>
    </font>
  </fonts>
  <fills count="7">
    <fill>
      <patternFill patternType="none"/>
    </fill>
    <fill>
      <patternFill patternType="gray125"/>
    </fill>
    <fill>
      <patternFill patternType="solid">
        <fgColor indexed="26"/>
      </patternFill>
    </fill>
    <fill>
      <patternFill patternType="solid">
        <fgColor indexed="26"/>
        <bgColor indexed="64"/>
      </patternFill>
    </fill>
    <fill>
      <patternFill patternType="solid">
        <fgColor indexed="13"/>
      </patternFill>
    </fill>
    <fill>
      <patternFill patternType="solid">
        <fgColor theme="0"/>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8">
    <xf numFmtId="0" fontId="0" fillId="0" borderId="0"/>
    <xf numFmtId="0" fontId="12"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3" fillId="0" borderId="0"/>
    <xf numFmtId="0" fontId="13" fillId="0" borderId="0"/>
    <xf numFmtId="0" fontId="11" fillId="0" borderId="0"/>
    <xf numFmtId="0" fontId="1" fillId="0" borderId="0"/>
  </cellStyleXfs>
  <cellXfs count="325">
    <xf numFmtId="0" fontId="0" fillId="0" borderId="0" xfId="0"/>
    <xf numFmtId="0" fontId="14" fillId="0" borderId="0" xfId="0" applyFont="1" applyAlignment="1">
      <alignment vertical="center"/>
    </xf>
    <xf numFmtId="0" fontId="0" fillId="0" borderId="0" xfId="0"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0" xfId="0" applyFont="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3" fontId="0" fillId="0" borderId="24" xfId="0" applyNumberForma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5" xfId="0" applyNumberFormat="1" applyFont="1" applyBorder="1" applyAlignment="1">
      <alignment horizontal="center" vertical="center"/>
    </xf>
    <xf numFmtId="0" fontId="6" fillId="0" borderId="26" xfId="0" applyFont="1" applyBorder="1" applyAlignment="1">
      <alignment vertical="center"/>
    </xf>
    <xf numFmtId="0" fontId="2" fillId="0" borderId="27" xfId="0" applyFont="1" applyBorder="1" applyAlignment="1">
      <alignment vertical="center"/>
    </xf>
    <xf numFmtId="49" fontId="2" fillId="0" borderId="28" xfId="0" applyNumberFormat="1"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1" fontId="2" fillId="0" borderId="31" xfId="0" applyNumberFormat="1" applyFont="1" applyBorder="1" applyAlignment="1">
      <alignment horizontal="center" vertical="center"/>
    </xf>
    <xf numFmtId="0" fontId="6" fillId="0" borderId="29" xfId="0" applyFont="1" applyBorder="1" applyAlignment="1">
      <alignment vertical="center"/>
    </xf>
    <xf numFmtId="49" fontId="2" fillId="0" borderId="18" xfId="0" applyNumberFormat="1" applyFont="1" applyBorder="1" applyAlignment="1">
      <alignment vertical="center"/>
    </xf>
    <xf numFmtId="0" fontId="2" fillId="0" borderId="32" xfId="0" applyFont="1" applyBorder="1" applyAlignment="1">
      <alignment vertical="center"/>
    </xf>
    <xf numFmtId="1" fontId="2" fillId="0" borderId="33" xfId="0" applyNumberFormat="1"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49" fontId="2" fillId="0" borderId="4" xfId="0" applyNumberFormat="1" applyFont="1" applyBorder="1" applyAlignment="1">
      <alignment vertical="center"/>
    </xf>
    <xf numFmtId="0" fontId="4" fillId="0" borderId="1" xfId="0" applyFont="1" applyBorder="1" applyAlignment="1">
      <alignment vertical="top"/>
    </xf>
    <xf numFmtId="0" fontId="2" fillId="0" borderId="37" xfId="0" applyFont="1" applyBorder="1" applyAlignment="1">
      <alignment vertical="center"/>
    </xf>
    <xf numFmtId="0" fontId="2" fillId="0" borderId="38" xfId="0" applyFont="1" applyBorder="1" applyAlignment="1">
      <alignment vertical="center"/>
    </xf>
    <xf numFmtId="1" fontId="5" fillId="0" borderId="19" xfId="0" applyNumberFormat="1" applyFont="1" applyBorder="1" applyAlignment="1">
      <alignment vertical="center"/>
    </xf>
    <xf numFmtId="0" fontId="2" fillId="0" borderId="39" xfId="0" applyFont="1" applyBorder="1" applyAlignment="1">
      <alignment vertical="center"/>
    </xf>
    <xf numFmtId="168" fontId="2" fillId="0" borderId="18" xfId="0" applyNumberFormat="1" applyFont="1" applyBorder="1" applyAlignment="1">
      <alignment horizontal="right" vertical="center"/>
    </xf>
    <xf numFmtId="0" fontId="2" fillId="0" borderId="40" xfId="0" applyFont="1" applyBorder="1"/>
    <xf numFmtId="0" fontId="2" fillId="0" borderId="30" xfId="0" applyFont="1" applyBorder="1"/>
    <xf numFmtId="168" fontId="2" fillId="0" borderId="41" xfId="0" applyNumberFormat="1" applyFont="1" applyBorder="1" applyAlignment="1">
      <alignment horizontal="right" vertical="center"/>
    </xf>
    <xf numFmtId="0" fontId="4" fillId="0" borderId="42" xfId="0" applyFont="1" applyBorder="1" applyAlignment="1">
      <alignment vertical="top"/>
    </xf>
    <xf numFmtId="0" fontId="2" fillId="0" borderId="26" xfId="0" applyFont="1" applyBorder="1" applyAlignment="1">
      <alignment vertical="center"/>
    </xf>
    <xf numFmtId="168" fontId="2" fillId="0" borderId="28" xfId="0" applyNumberFormat="1" applyFont="1" applyBorder="1" applyAlignment="1">
      <alignment horizontal="right" vertical="center"/>
    </xf>
    <xf numFmtId="0" fontId="4" fillId="0" borderId="34"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14" xfId="0" applyFont="1" applyBorder="1"/>
    <xf numFmtId="0" fontId="2" fillId="0" borderId="45" xfId="0" applyFont="1" applyBorder="1" applyAlignment="1">
      <alignment vertical="center"/>
    </xf>
    <xf numFmtId="0" fontId="2" fillId="0" borderId="46" xfId="0" applyFont="1" applyBorder="1"/>
    <xf numFmtId="0" fontId="2" fillId="0" borderId="24" xfId="0" applyFont="1" applyBorder="1" applyAlignment="1">
      <alignment vertical="center"/>
    </xf>
    <xf numFmtId="2" fontId="0" fillId="0" borderId="0" xfId="0" applyNumberFormat="1" applyProtection="1">
      <protection locked="0"/>
    </xf>
    <xf numFmtId="49" fontId="2" fillId="0" borderId="7" xfId="0" applyNumberFormat="1" applyFont="1" applyBorder="1" applyAlignment="1">
      <alignment vertical="center"/>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3" borderId="0" xfId="0" applyFont="1" applyFill="1" applyAlignment="1">
      <alignment horizontal="left" vertical="center"/>
    </xf>
    <xf numFmtId="49" fontId="2" fillId="3" borderId="0" xfId="0" applyNumberFormat="1" applyFont="1" applyFill="1" applyAlignment="1">
      <alignment horizontal="left" vertical="center"/>
    </xf>
    <xf numFmtId="49" fontId="2" fillId="4" borderId="49" xfId="0" applyNumberFormat="1" applyFont="1" applyFill="1" applyBorder="1" applyAlignment="1">
      <alignment horizontal="center" vertical="center" wrapText="1"/>
    </xf>
    <xf numFmtId="49" fontId="2" fillId="4" borderId="50" xfId="0" applyNumberFormat="1" applyFont="1" applyFill="1" applyBorder="1" applyAlignment="1">
      <alignment horizontal="center" vertical="center" wrapText="1"/>
    </xf>
    <xf numFmtId="1" fontId="2" fillId="4" borderId="33" xfId="0" applyNumberFormat="1"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49" fontId="3" fillId="2" borderId="0" xfId="0" applyNumberFormat="1" applyFont="1" applyFill="1"/>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4" borderId="47" xfId="0" applyNumberFormat="1" applyFont="1" applyFill="1" applyBorder="1" applyAlignment="1">
      <alignment horizontal="center" vertical="center" wrapText="1"/>
    </xf>
    <xf numFmtId="1" fontId="2" fillId="4" borderId="48" xfId="0" applyNumberFormat="1" applyFont="1" applyFill="1" applyBorder="1" applyAlignment="1">
      <alignment horizontal="center" vertical="center" wrapText="1"/>
    </xf>
    <xf numFmtId="0" fontId="1" fillId="3" borderId="16" xfId="0" applyFont="1" applyFill="1" applyBorder="1"/>
    <xf numFmtId="0" fontId="1" fillId="3" borderId="17" xfId="0" applyFont="1" applyFill="1" applyBorder="1"/>
    <xf numFmtId="0" fontId="1" fillId="0" borderId="1" xfId="0" applyFont="1" applyBorder="1"/>
    <xf numFmtId="0" fontId="1" fillId="0" borderId="2" xfId="0" applyFont="1" applyBorder="1"/>
    <xf numFmtId="0" fontId="8" fillId="0" borderId="2" xfId="0" applyFont="1" applyBorder="1"/>
    <xf numFmtId="0" fontId="1" fillId="0" borderId="14" xfId="0" applyFont="1" applyBorder="1"/>
    <xf numFmtId="0" fontId="1" fillId="0" borderId="15" xfId="0" applyFont="1" applyBorder="1"/>
    <xf numFmtId="164" fontId="2" fillId="0" borderId="26" xfId="0" applyNumberFormat="1" applyFont="1" applyBorder="1" applyAlignment="1">
      <alignment vertical="center"/>
    </xf>
    <xf numFmtId="164" fontId="2" fillId="0" borderId="9" xfId="0" applyNumberFormat="1" applyFont="1" applyBorder="1" applyAlignment="1">
      <alignment vertical="center"/>
    </xf>
    <xf numFmtId="164" fontId="2" fillId="0" borderId="39" xfId="0" applyNumberFormat="1" applyFont="1" applyBorder="1" applyAlignment="1">
      <alignment vertical="center"/>
    </xf>
    <xf numFmtId="164" fontId="2" fillId="0" borderId="0" xfId="0" applyNumberFormat="1" applyFont="1" applyAlignment="1">
      <alignment vertical="center"/>
    </xf>
    <xf numFmtId="164" fontId="2" fillId="0" borderId="27" xfId="0" applyNumberFormat="1" applyFont="1" applyBorder="1" applyAlignment="1">
      <alignment vertical="center"/>
    </xf>
    <xf numFmtId="164" fontId="2" fillId="0" borderId="29" xfId="0" applyNumberFormat="1" applyFont="1" applyBorder="1" applyAlignment="1">
      <alignment vertical="center"/>
    </xf>
    <xf numFmtId="164" fontId="2" fillId="0" borderId="13" xfId="0" applyNumberFormat="1" applyFont="1" applyBorder="1" applyAlignment="1">
      <alignment vertical="center"/>
    </xf>
    <xf numFmtId="164" fontId="2" fillId="0" borderId="30" xfId="0" applyNumberFormat="1" applyFont="1" applyBorder="1" applyAlignment="1">
      <alignment vertical="center"/>
    </xf>
    <xf numFmtId="164" fontId="2" fillId="0" borderId="10" xfId="0" applyNumberFormat="1" applyFont="1" applyBorder="1" applyAlignment="1">
      <alignment vertical="center"/>
    </xf>
    <xf numFmtId="49" fontId="2" fillId="0" borderId="27" xfId="0" applyNumberFormat="1" applyFont="1" applyBorder="1" applyAlignment="1">
      <alignment vertical="center"/>
    </xf>
    <xf numFmtId="3" fontId="1" fillId="0" borderId="52" xfId="0" applyNumberFormat="1" applyFont="1" applyBorder="1" applyAlignment="1">
      <alignment vertical="center"/>
    </xf>
    <xf numFmtId="3" fontId="1" fillId="0" borderId="35" xfId="0" applyNumberFormat="1" applyFont="1" applyBorder="1" applyAlignment="1">
      <alignment vertical="center"/>
    </xf>
    <xf numFmtId="166" fontId="1" fillId="0" borderId="36" xfId="0" applyNumberFormat="1" applyFont="1" applyBorder="1" applyAlignment="1">
      <alignment horizontal="right" vertical="center" wrapText="1"/>
    </xf>
    <xf numFmtId="4" fontId="1" fillId="0" borderId="34" xfId="0" applyNumberFormat="1" applyFont="1" applyBorder="1" applyAlignment="1">
      <alignment horizontal="right" vertical="center" wrapText="1"/>
    </xf>
    <xf numFmtId="3" fontId="1" fillId="0" borderId="36" xfId="0" applyNumberFormat="1" applyFont="1" applyBorder="1" applyAlignment="1">
      <alignment vertical="center"/>
    </xf>
    <xf numFmtId="3" fontId="1" fillId="0" borderId="34" xfId="0" applyNumberFormat="1" applyFont="1" applyBorder="1" applyAlignment="1">
      <alignment vertical="center"/>
    </xf>
    <xf numFmtId="3" fontId="1" fillId="0" borderId="35" xfId="0" applyNumberFormat="1" applyFont="1" applyBorder="1" applyAlignment="1">
      <alignment vertical="center" wrapText="1"/>
    </xf>
    <xf numFmtId="4" fontId="1" fillId="0" borderId="35"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4" fontId="1" fillId="0" borderId="29" xfId="0" applyNumberFormat="1" applyFont="1" applyBorder="1" applyAlignment="1">
      <alignment horizontal="right" vertical="center"/>
    </xf>
    <xf numFmtId="3" fontId="1" fillId="0" borderId="13" xfId="0" applyNumberFormat="1" applyFont="1" applyBorder="1" applyAlignment="1">
      <alignment vertical="center"/>
    </xf>
    <xf numFmtId="0" fontId="9" fillId="0" borderId="13" xfId="0" applyFont="1" applyBorder="1" applyAlignment="1">
      <alignment horizontal="right" vertical="center"/>
    </xf>
    <xf numFmtId="0" fontId="9" fillId="0" borderId="10" xfId="0" applyFont="1" applyBorder="1" applyAlignment="1">
      <alignment horizontal="left" vertical="center"/>
    </xf>
    <xf numFmtId="3" fontId="1" fillId="0" borderId="29"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6" xfId="0" applyNumberFormat="1" applyFont="1" applyBorder="1" applyAlignment="1">
      <alignment horizontal="right" vertical="center" wrapText="1"/>
    </xf>
    <xf numFmtId="3" fontId="1" fillId="0" borderId="15" xfId="0" applyNumberFormat="1" applyFont="1" applyBorder="1" applyAlignment="1">
      <alignment vertical="center" wrapText="1"/>
    </xf>
    <xf numFmtId="3" fontId="2" fillId="0" borderId="30"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4" fontId="1" fillId="0" borderId="30" xfId="0" applyNumberFormat="1" applyFont="1" applyBorder="1" applyAlignment="1">
      <alignment horizontal="right" vertical="center" wrapText="1"/>
    </xf>
    <xf numFmtId="3" fontId="2" fillId="0" borderId="29"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Protection="1">
      <protection locked="0"/>
    </xf>
    <xf numFmtId="0" fontId="1" fillId="0" borderId="0" xfId="0" applyFont="1" applyAlignment="1">
      <alignment vertical="center"/>
    </xf>
    <xf numFmtId="0" fontId="1" fillId="3" borderId="0" xfId="0" applyFont="1" applyFill="1" applyAlignment="1">
      <alignment horizontal="left" vertical="center"/>
    </xf>
    <xf numFmtId="49" fontId="1" fillId="4" borderId="49" xfId="0" applyNumberFormat="1" applyFont="1" applyFill="1" applyBorder="1" applyAlignment="1">
      <alignment horizontal="center" vertical="center" wrapText="1"/>
    </xf>
    <xf numFmtId="49" fontId="1" fillId="4" borderId="50" xfId="0" applyNumberFormat="1" applyFont="1" applyFill="1" applyBorder="1" applyAlignment="1">
      <alignment horizontal="center" vertical="center" wrapText="1"/>
    </xf>
    <xf numFmtId="1" fontId="1" fillId="4" borderId="51" xfId="0" applyNumberFormat="1" applyFont="1" applyFill="1" applyBorder="1" applyAlignment="1">
      <alignment horizontal="center" vertical="center" wrapText="1"/>
    </xf>
    <xf numFmtId="0" fontId="15" fillId="0" borderId="0" xfId="0" applyFont="1" applyAlignment="1">
      <alignment vertical="center"/>
    </xf>
    <xf numFmtId="166" fontId="16" fillId="0" borderId="0" xfId="0" applyNumberFormat="1" applyFont="1" applyAlignment="1">
      <alignment horizontal="center" vertical="center"/>
    </xf>
    <xf numFmtId="4" fontId="16"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0" fontId="19" fillId="0" borderId="0" xfId="0" applyFont="1" applyAlignment="1">
      <alignment vertical="center"/>
    </xf>
    <xf numFmtId="4" fontId="19" fillId="0" borderId="0" xfId="0" applyNumberFormat="1" applyFont="1" applyAlignment="1">
      <alignment horizontal="right" vertical="center"/>
    </xf>
    <xf numFmtId="1" fontId="1" fillId="4" borderId="33" xfId="0" applyNumberFormat="1" applyFont="1" applyFill="1" applyBorder="1" applyAlignment="1">
      <alignment horizontal="center" vertical="center"/>
    </xf>
    <xf numFmtId="1" fontId="1" fillId="4" borderId="51" xfId="0" applyNumberFormat="1" applyFont="1" applyFill="1" applyBorder="1" applyAlignment="1">
      <alignment horizontal="center" vertical="center"/>
    </xf>
    <xf numFmtId="166" fontId="1" fillId="5" borderId="0" xfId="0" applyNumberFormat="1" applyFont="1" applyFill="1" applyAlignment="1">
      <alignment horizontal="center" vertical="center"/>
    </xf>
    <xf numFmtId="164" fontId="20" fillId="0" borderId="39" xfId="0" applyNumberFormat="1" applyFont="1" applyBorder="1" applyAlignment="1">
      <alignment vertical="center"/>
    </xf>
    <xf numFmtId="0" fontId="20" fillId="0" borderId="0" xfId="0" applyFont="1" applyAlignment="1">
      <alignment vertical="center"/>
    </xf>
    <xf numFmtId="0" fontId="20" fillId="0" borderId="8" xfId="0" applyFont="1" applyBorder="1" applyAlignment="1">
      <alignment vertical="center"/>
    </xf>
    <xf numFmtId="165" fontId="1" fillId="5" borderId="0" xfId="0" applyNumberFormat="1" applyFont="1" applyFill="1" applyAlignment="1">
      <alignment horizontal="right" vertical="center"/>
    </xf>
    <xf numFmtId="4" fontId="1" fillId="5" borderId="0" xfId="0" applyNumberFormat="1" applyFont="1" applyFill="1" applyAlignment="1">
      <alignment horizontal="right" vertical="center"/>
    </xf>
    <xf numFmtId="167" fontId="1" fillId="5" borderId="0" xfId="0" applyNumberFormat="1" applyFont="1" applyFill="1" applyAlignment="1">
      <alignment horizontal="right" vertical="center"/>
    </xf>
    <xf numFmtId="0" fontId="1" fillId="5" borderId="0" xfId="0" applyFont="1" applyFill="1" applyAlignment="1">
      <alignment vertical="center"/>
    </xf>
    <xf numFmtId="4" fontId="18" fillId="0" borderId="0" xfId="0" applyNumberFormat="1" applyFont="1" applyAlignment="1">
      <alignment horizontal="right" vertical="center"/>
    </xf>
    <xf numFmtId="166" fontId="1" fillId="0" borderId="0" xfId="0" applyNumberFormat="1" applyFont="1" applyAlignment="1">
      <alignment horizontal="left" vertical="center" wrapText="1"/>
    </xf>
    <xf numFmtId="0" fontId="2" fillId="0" borderId="0" xfId="0" applyFont="1" applyProtection="1">
      <protection locked="0"/>
    </xf>
    <xf numFmtId="2" fontId="2" fillId="0" borderId="0" xfId="0" applyNumberFormat="1" applyFont="1" applyProtection="1">
      <protection locked="0"/>
    </xf>
    <xf numFmtId="0" fontId="15" fillId="0" borderId="0" xfId="0" applyFont="1" applyAlignment="1">
      <alignment horizontal="left" vertical="top" wrapText="1"/>
    </xf>
    <xf numFmtId="4" fontId="15" fillId="0" borderId="0" xfId="0" applyNumberFormat="1" applyFont="1" applyAlignment="1">
      <alignment horizontal="right" vertical="center"/>
    </xf>
    <xf numFmtId="0" fontId="1" fillId="0" borderId="0" xfId="0" applyFont="1" applyAlignment="1">
      <alignment horizontal="left" vertical="top" wrapText="1"/>
    </xf>
    <xf numFmtId="0" fontId="1" fillId="5" borderId="0" xfId="0" applyFont="1" applyFill="1" applyAlignment="1">
      <alignment horizontal="left" vertical="top" wrapText="1"/>
    </xf>
    <xf numFmtId="166" fontId="21" fillId="0" borderId="0" xfId="0" applyNumberFormat="1" applyFont="1" applyAlignment="1">
      <alignment horizontal="center" vertical="center"/>
    </xf>
    <xf numFmtId="0" fontId="21" fillId="0" borderId="0" xfId="0" applyFont="1" applyAlignment="1">
      <alignment vertical="center"/>
    </xf>
    <xf numFmtId="4" fontId="21" fillId="0" borderId="0" xfId="0" applyNumberFormat="1" applyFont="1" applyAlignment="1">
      <alignment horizontal="right" vertical="center"/>
    </xf>
    <xf numFmtId="166" fontId="22" fillId="0" borderId="0" xfId="0" applyNumberFormat="1" applyFont="1" applyAlignment="1">
      <alignment horizontal="center" vertical="center"/>
    </xf>
    <xf numFmtId="0" fontId="22" fillId="0" borderId="0" xfId="0" applyFont="1"/>
    <xf numFmtId="4" fontId="22" fillId="0" borderId="0" xfId="0" applyNumberFormat="1" applyFont="1"/>
    <xf numFmtId="0" fontId="2" fillId="0" borderId="0" xfId="0" applyFont="1"/>
    <xf numFmtId="2" fontId="2" fillId="0" borderId="0" xfId="0" applyNumberFormat="1" applyFont="1"/>
    <xf numFmtId="0" fontId="23" fillId="0" borderId="0" xfId="0" applyFont="1"/>
    <xf numFmtId="4" fontId="23" fillId="0" borderId="0" xfId="0" applyNumberFormat="1" applyFont="1"/>
    <xf numFmtId="0" fontId="22" fillId="0" borderId="0" xfId="0" applyFont="1" applyAlignment="1">
      <alignment horizontal="center"/>
    </xf>
    <xf numFmtId="0" fontId="2" fillId="0" borderId="0" xfId="0" applyFont="1" applyAlignment="1">
      <alignment horizontal="center"/>
    </xf>
    <xf numFmtId="166" fontId="1" fillId="5" borderId="0" xfId="0" applyNumberFormat="1" applyFont="1" applyFill="1" applyAlignment="1">
      <alignment horizontal="left" vertical="top" wrapText="1"/>
    </xf>
    <xf numFmtId="166" fontId="1" fillId="0" borderId="0" xfId="0" applyNumberFormat="1" applyFont="1" applyAlignment="1">
      <alignment horizontal="left" vertical="top" wrapText="1"/>
    </xf>
    <xf numFmtId="4" fontId="1" fillId="0" borderId="17" xfId="0" applyNumberFormat="1" applyFont="1" applyBorder="1" applyAlignment="1">
      <alignment horizontal="right" vertical="center" wrapText="1"/>
    </xf>
    <xf numFmtId="49" fontId="1" fillId="0" borderId="0" xfId="0" applyNumberFormat="1" applyFont="1" applyAlignment="1">
      <alignment horizontal="left" vertical="top" wrapText="1"/>
    </xf>
    <xf numFmtId="49" fontId="1" fillId="0" borderId="0" xfId="0" applyNumberFormat="1" applyFont="1" applyAlignment="1">
      <alignment horizontal="left" vertical="center" wrapText="1"/>
    </xf>
    <xf numFmtId="0" fontId="0" fillId="0" borderId="0" xfId="0" applyAlignment="1">
      <alignment horizontal="left" vertical="center" wrapText="1"/>
    </xf>
    <xf numFmtId="0" fontId="1" fillId="0" borderId="0" xfId="7" applyProtection="1">
      <protection locked="0"/>
    </xf>
    <xf numFmtId="0" fontId="1" fillId="3" borderId="0" xfId="7" applyFill="1" applyAlignment="1">
      <alignment horizontal="left" vertical="center"/>
    </xf>
    <xf numFmtId="0" fontId="1" fillId="0" borderId="0" xfId="7" applyAlignment="1">
      <alignment vertical="center"/>
    </xf>
    <xf numFmtId="49" fontId="1" fillId="4" borderId="49" xfId="7" applyNumberFormat="1" applyFill="1" applyBorder="1" applyAlignment="1">
      <alignment horizontal="center" vertical="center" wrapText="1"/>
    </xf>
    <xf numFmtId="49" fontId="1" fillId="4" borderId="50" xfId="7" applyNumberFormat="1" applyFill="1" applyBorder="1" applyAlignment="1">
      <alignment horizontal="center" vertical="center" wrapText="1"/>
    </xf>
    <xf numFmtId="1" fontId="1" fillId="4" borderId="33" xfId="7" applyNumberFormat="1" applyFill="1" applyBorder="1" applyAlignment="1">
      <alignment horizontal="center" vertical="center"/>
    </xf>
    <xf numFmtId="1" fontId="1" fillId="4" borderId="51" xfId="7" applyNumberFormat="1" applyFill="1" applyBorder="1" applyAlignment="1">
      <alignment horizontal="center" vertical="center"/>
    </xf>
    <xf numFmtId="1" fontId="1" fillId="4" borderId="51" xfId="7" applyNumberFormat="1" applyFill="1" applyBorder="1" applyAlignment="1">
      <alignment horizontal="center" vertical="center" wrapText="1"/>
    </xf>
    <xf numFmtId="166" fontId="1" fillId="0" borderId="0" xfId="7" applyNumberFormat="1" applyAlignment="1">
      <alignment horizontal="center" vertical="center"/>
    </xf>
    <xf numFmtId="0" fontId="15" fillId="0" borderId="0" xfId="7" applyFont="1" applyAlignment="1">
      <alignment horizontal="left" vertical="top" wrapText="1"/>
    </xf>
    <xf numFmtId="0" fontId="15" fillId="0" borderId="0" xfId="7" applyFont="1" applyAlignment="1">
      <alignment vertical="center"/>
    </xf>
    <xf numFmtId="4" fontId="15" fillId="0" borderId="0" xfId="7" applyNumberFormat="1" applyFont="1" applyAlignment="1">
      <alignment horizontal="right" vertical="center"/>
    </xf>
    <xf numFmtId="167" fontId="1" fillId="0" borderId="0" xfId="7" applyNumberFormat="1" applyAlignment="1">
      <alignment horizontal="right" vertical="center"/>
    </xf>
    <xf numFmtId="4" fontId="1" fillId="0" borderId="0" xfId="7" applyNumberFormat="1" applyAlignment="1">
      <alignment horizontal="right" vertical="center"/>
    </xf>
    <xf numFmtId="166" fontId="16" fillId="0" borderId="0" xfId="7" applyNumberFormat="1" applyFont="1" applyAlignment="1">
      <alignment horizontal="center" vertical="center"/>
    </xf>
    <xf numFmtId="4" fontId="16" fillId="0" borderId="0" xfId="7" applyNumberFormat="1" applyFont="1" applyAlignment="1">
      <alignment horizontal="right" vertical="center"/>
    </xf>
    <xf numFmtId="165" fontId="1" fillId="0" borderId="0" xfId="7" applyNumberFormat="1" applyAlignment="1">
      <alignment horizontal="right" vertical="center"/>
    </xf>
    <xf numFmtId="4" fontId="1" fillId="5" borderId="0" xfId="7" applyNumberFormat="1" applyFill="1" applyAlignment="1">
      <alignment horizontal="right" vertical="center"/>
    </xf>
    <xf numFmtId="0" fontId="1" fillId="0" borderId="0" xfId="7" applyAlignment="1">
      <alignment horizontal="left" vertical="center" wrapText="1"/>
    </xf>
    <xf numFmtId="166" fontId="1" fillId="5" borderId="0" xfId="7" applyNumberFormat="1" applyFill="1" applyAlignment="1">
      <alignment horizontal="center" vertical="center"/>
    </xf>
    <xf numFmtId="165" fontId="1" fillId="5" borderId="0" xfId="7" applyNumberFormat="1" applyFill="1" applyAlignment="1">
      <alignment horizontal="right" vertical="center"/>
    </xf>
    <xf numFmtId="167" fontId="1" fillId="5" borderId="0" xfId="7" applyNumberFormat="1" applyFill="1" applyAlignment="1">
      <alignment horizontal="right" vertical="center"/>
    </xf>
    <xf numFmtId="0" fontId="1" fillId="5" borderId="0" xfId="7" applyFill="1" applyAlignment="1">
      <alignment vertical="center"/>
    </xf>
    <xf numFmtId="4" fontId="18" fillId="0" borderId="0" xfId="7" applyNumberFormat="1" applyFont="1" applyAlignment="1">
      <alignment horizontal="right" vertical="center"/>
    </xf>
    <xf numFmtId="0" fontId="1" fillId="5" borderId="0" xfId="7" applyFill="1" applyAlignment="1">
      <alignment horizontal="left" vertical="top" wrapText="1"/>
    </xf>
    <xf numFmtId="166" fontId="17" fillId="0" borderId="0" xfId="7" applyNumberFormat="1" applyFont="1" applyAlignment="1">
      <alignment horizontal="center" vertical="center"/>
    </xf>
    <xf numFmtId="0" fontId="17" fillId="0" borderId="0" xfId="7" applyFont="1" applyAlignment="1">
      <alignment vertical="center"/>
    </xf>
    <xf numFmtId="0" fontId="1" fillId="0" borderId="0" xfId="7" applyAlignment="1">
      <alignment horizontal="left" vertical="top" wrapText="1"/>
    </xf>
    <xf numFmtId="0" fontId="19" fillId="0" borderId="0" xfId="7" applyFont="1" applyAlignment="1">
      <alignment vertical="center"/>
    </xf>
    <xf numFmtId="4" fontId="19" fillId="0" borderId="0" xfId="7" applyNumberFormat="1" applyFont="1" applyAlignment="1">
      <alignment horizontal="right" vertical="center"/>
    </xf>
    <xf numFmtId="0" fontId="1" fillId="0" borderId="0" xfId="7" applyAlignment="1" applyProtection="1">
      <alignment horizontal="left" vertical="center"/>
      <protection locked="0"/>
    </xf>
    <xf numFmtId="49" fontId="1" fillId="2" borderId="17" xfId="7" applyNumberFormat="1" applyFill="1" applyBorder="1" applyAlignment="1">
      <alignment horizontal="left" vertical="top" wrapText="1"/>
    </xf>
    <xf numFmtId="166" fontId="15" fillId="0" borderId="0" xfId="7" applyNumberFormat="1" applyFont="1" applyAlignment="1">
      <alignment horizontal="center" vertical="center"/>
    </xf>
    <xf numFmtId="0" fontId="16" fillId="0" borderId="0" xfId="7" applyFont="1" applyAlignment="1">
      <alignment horizontal="left" vertical="top" wrapText="1"/>
    </xf>
    <xf numFmtId="167" fontId="17" fillId="0" borderId="0" xfId="7" applyNumberFormat="1" applyFont="1" applyAlignment="1">
      <alignment horizontal="right" vertical="center"/>
    </xf>
    <xf numFmtId="4" fontId="17" fillId="0" borderId="0" xfId="7" applyNumberFormat="1" applyFont="1" applyAlignment="1">
      <alignment horizontal="right" vertical="center"/>
    </xf>
    <xf numFmtId="0" fontId="19" fillId="0" borderId="0" xfId="7" applyFont="1" applyAlignment="1">
      <alignment horizontal="left" vertical="top" wrapText="1"/>
    </xf>
    <xf numFmtId="0" fontId="1" fillId="0" borderId="0" xfId="7" applyAlignment="1" applyProtection="1">
      <alignment vertical="center"/>
      <protection locked="0"/>
    </xf>
    <xf numFmtId="0" fontId="1" fillId="0" borderId="0" xfId="7" applyAlignment="1" applyProtection="1">
      <alignment horizontal="left" vertical="top" wrapText="1"/>
      <protection locked="0"/>
    </xf>
    <xf numFmtId="0" fontId="1" fillId="5" borderId="0" xfId="7" applyFill="1" applyAlignment="1">
      <alignment horizontal="left" vertical="center" wrapText="1"/>
    </xf>
    <xf numFmtId="4" fontId="18" fillId="5" borderId="0" xfId="7" applyNumberFormat="1" applyFont="1" applyFill="1" applyAlignment="1">
      <alignment horizontal="right" vertical="center"/>
    </xf>
    <xf numFmtId="166" fontId="1" fillId="0" borderId="0" xfId="0" applyNumberFormat="1"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right" vertical="center"/>
    </xf>
    <xf numFmtId="166" fontId="1" fillId="0" borderId="0" xfId="7" applyNumberFormat="1" applyAlignment="1">
      <alignment horizontal="right" vertical="center"/>
    </xf>
    <xf numFmtId="49" fontId="11" fillId="2" borderId="17" xfId="7" applyNumberFormat="1" applyFont="1" applyFill="1" applyBorder="1" applyAlignment="1">
      <alignment horizontal="right" vertical="center"/>
    </xf>
    <xf numFmtId="0" fontId="1" fillId="0" borderId="0" xfId="7" applyAlignment="1" applyProtection="1">
      <alignment horizontal="right" vertical="center"/>
      <protection locked="0"/>
    </xf>
    <xf numFmtId="0" fontId="1" fillId="0" borderId="0" xfId="7" applyAlignment="1">
      <alignment horizontal="center" vertical="center" wrapText="1"/>
    </xf>
    <xf numFmtId="0" fontId="19" fillId="0" borderId="0" xfId="7" applyFont="1" applyAlignment="1">
      <alignment horizontal="center" vertical="center"/>
    </xf>
    <xf numFmtId="49" fontId="11" fillId="2" borderId="17" xfId="7" applyNumberFormat="1" applyFont="1" applyFill="1" applyBorder="1" applyAlignment="1">
      <alignment horizontal="center" vertical="center"/>
    </xf>
    <xf numFmtId="0" fontId="1" fillId="0" borderId="0" xfId="7" applyAlignment="1" applyProtection="1">
      <alignment horizontal="center" vertical="center"/>
      <protection locked="0"/>
    </xf>
    <xf numFmtId="0" fontId="16" fillId="0" borderId="0" xfId="7" applyFont="1" applyAlignment="1">
      <alignment horizontal="center" vertical="center"/>
    </xf>
    <xf numFmtId="49" fontId="1" fillId="3" borderId="0" xfId="7" applyNumberFormat="1" applyFill="1" applyAlignment="1">
      <alignment horizontal="left" vertical="center" wrapText="1"/>
    </xf>
    <xf numFmtId="0" fontId="15" fillId="0" borderId="0" xfId="7" applyFont="1" applyAlignment="1">
      <alignment horizontal="left" vertical="center" wrapText="1"/>
    </xf>
    <xf numFmtId="0" fontId="16" fillId="0" borderId="0" xfId="7" applyFont="1" applyAlignment="1">
      <alignment horizontal="left" vertical="center" wrapText="1"/>
    </xf>
    <xf numFmtId="0" fontId="19" fillId="0" borderId="0" xfId="7" applyFont="1" applyAlignment="1">
      <alignment horizontal="left" vertical="center" wrapText="1"/>
    </xf>
    <xf numFmtId="49" fontId="1" fillId="2" borderId="0" xfId="7" applyNumberFormat="1" applyFill="1" applyAlignment="1">
      <alignment horizontal="left" vertical="center" wrapText="1"/>
    </xf>
    <xf numFmtId="49" fontId="11" fillId="2" borderId="17" xfId="7" applyNumberFormat="1" applyFont="1" applyFill="1" applyBorder="1" applyAlignment="1">
      <alignment horizontal="left" vertical="center" wrapText="1"/>
    </xf>
    <xf numFmtId="49" fontId="1" fillId="0" borderId="0" xfId="7" applyNumberFormat="1" applyAlignment="1">
      <alignment horizontal="left" vertical="center" wrapText="1"/>
    </xf>
    <xf numFmtId="0" fontId="1" fillId="0" borderId="0" xfId="7" applyAlignment="1" applyProtection="1">
      <alignment horizontal="left" vertical="center" wrapText="1"/>
      <protection locked="0"/>
    </xf>
    <xf numFmtId="49" fontId="11" fillId="2" borderId="17" xfId="7" applyNumberFormat="1" applyFont="1" applyFill="1" applyBorder="1" applyAlignment="1">
      <alignment horizontal="left" vertical="top" wrapText="1"/>
    </xf>
    <xf numFmtId="0" fontId="11" fillId="0" borderId="0" xfId="7" applyFont="1" applyAlignment="1">
      <alignment horizontal="left" vertical="top" wrapText="1"/>
    </xf>
    <xf numFmtId="0" fontId="1" fillId="0" borderId="0" xfId="7" applyAlignment="1" applyProtection="1">
      <alignment horizontal="left" vertical="top"/>
      <protection locked="0"/>
    </xf>
    <xf numFmtId="0" fontId="15" fillId="0" borderId="0" xfId="7" applyFont="1" applyAlignment="1">
      <alignment horizontal="center" vertical="center"/>
    </xf>
    <xf numFmtId="0" fontId="15" fillId="0" borderId="0" xfId="7" applyFont="1" applyAlignment="1">
      <alignment horizontal="right" vertical="center"/>
    </xf>
    <xf numFmtId="0" fontId="16" fillId="0" borderId="0" xfId="7" applyFont="1" applyAlignment="1">
      <alignment horizontal="right" vertical="center"/>
    </xf>
    <xf numFmtId="0" fontId="19" fillId="0" borderId="0" xfId="7" applyFont="1" applyAlignment="1">
      <alignment horizontal="right" vertical="center"/>
    </xf>
    <xf numFmtId="0" fontId="1" fillId="0" borderId="0" xfId="7" applyAlignment="1">
      <alignment horizontal="right" vertical="center"/>
    </xf>
    <xf numFmtId="0" fontId="1" fillId="5" borderId="0" xfId="7" applyFill="1" applyAlignment="1">
      <alignment horizontal="right" vertical="center"/>
    </xf>
    <xf numFmtId="0" fontId="17" fillId="0" borderId="0" xfId="7" applyFont="1" applyAlignment="1">
      <alignment horizontal="right" vertical="center"/>
    </xf>
    <xf numFmtId="0" fontId="1" fillId="5" borderId="0" xfId="0" applyFont="1" applyFill="1" applyAlignment="1">
      <alignment horizontal="right" vertical="center"/>
    </xf>
    <xf numFmtId="0" fontId="1" fillId="0" borderId="0" xfId="7" applyAlignment="1" applyProtection="1">
      <alignment horizontal="center" vertical="center" wrapText="1"/>
      <protection locked="0"/>
    </xf>
    <xf numFmtId="49" fontId="10" fillId="2" borderId="0" xfId="7" applyNumberFormat="1" applyFont="1" applyFill="1" applyAlignment="1">
      <alignment horizontal="left" vertical="center"/>
    </xf>
    <xf numFmtId="49" fontId="1" fillId="2" borderId="0" xfId="7" applyNumberFormat="1" applyFill="1" applyAlignment="1">
      <alignment horizontal="left" vertical="center"/>
    </xf>
    <xf numFmtId="49" fontId="4" fillId="2" borderId="0" xfId="7" applyNumberFormat="1" applyFont="1" applyFill="1" applyAlignment="1">
      <alignment horizontal="left" vertical="center"/>
    </xf>
    <xf numFmtId="49" fontId="11"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center" vertical="center"/>
    </xf>
    <xf numFmtId="49" fontId="11" fillId="2" borderId="17"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16" fillId="0" borderId="0" xfId="0" applyFont="1" applyAlignment="1">
      <alignment horizontal="center" vertical="center"/>
    </xf>
    <xf numFmtId="49" fontId="1" fillId="3" borderId="0" xfId="0" applyNumberFormat="1" applyFont="1" applyFill="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 fillId="5" borderId="0" xfId="0" applyFont="1" applyFill="1" applyAlignment="1">
      <alignment horizontal="left" vertical="center" wrapText="1"/>
    </xf>
    <xf numFmtId="0" fontId="19" fillId="0" borderId="0" xfId="0" applyFont="1" applyAlignment="1">
      <alignment horizontal="left" vertical="center" wrapText="1"/>
    </xf>
    <xf numFmtId="49" fontId="1" fillId="2"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1" fillId="0" borderId="0" xfId="0" applyFont="1" applyAlignment="1" applyProtection="1">
      <alignment horizontal="left" vertical="center" wrapText="1"/>
      <protection locked="0"/>
    </xf>
    <xf numFmtId="49" fontId="11" fillId="2" borderId="17" xfId="0" applyNumberFormat="1" applyFont="1" applyFill="1" applyBorder="1" applyAlignment="1">
      <alignment horizontal="left" vertical="top" wrapText="1"/>
    </xf>
    <xf numFmtId="0" fontId="16" fillId="0" borderId="0" xfId="0" applyFont="1" applyAlignment="1">
      <alignment horizontal="left" vertical="top" wrapText="1"/>
    </xf>
    <xf numFmtId="0" fontId="19" fillId="0" borderId="0" xfId="0" applyFont="1" applyAlignment="1">
      <alignment horizontal="left" vertical="top" wrapText="1"/>
    </xf>
    <xf numFmtId="0" fontId="1" fillId="0" borderId="0" xfId="0" applyFont="1" applyAlignment="1" applyProtection="1">
      <alignment horizontal="left" vertical="top" wrapText="1"/>
      <protection locked="0"/>
    </xf>
    <xf numFmtId="0" fontId="15" fillId="0" borderId="0" xfId="0" applyFont="1" applyAlignment="1">
      <alignment horizontal="center" vertical="center"/>
    </xf>
    <xf numFmtId="0" fontId="15" fillId="0" borderId="0" xfId="0" applyFont="1" applyAlignment="1">
      <alignment horizontal="right" vertical="center"/>
    </xf>
    <xf numFmtId="0" fontId="16" fillId="0" borderId="0" xfId="0" applyFont="1" applyAlignment="1">
      <alignment horizontal="right" vertical="center"/>
    </xf>
    <xf numFmtId="0" fontId="19" fillId="0" borderId="0" xfId="0" applyFont="1" applyAlignment="1">
      <alignment horizontal="right" vertical="center"/>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49" fontId="10"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166" fontId="1" fillId="5" borderId="0" xfId="7" applyNumberFormat="1" applyFill="1" applyAlignment="1">
      <alignment horizontal="right" vertical="center"/>
    </xf>
    <xf numFmtId="0" fontId="4" fillId="0" borderId="0" xfId="7" applyFont="1" applyAlignment="1">
      <alignment horizontal="right" vertical="center"/>
    </xf>
    <xf numFmtId="49" fontId="17" fillId="0" borderId="0" xfId="7" applyNumberFormat="1" applyFont="1" applyAlignment="1">
      <alignment horizontal="left" vertical="center" wrapText="1"/>
    </xf>
    <xf numFmtId="0" fontId="16" fillId="0" borderId="0" xfId="7" applyFont="1" applyAlignment="1">
      <alignment horizontal="center" vertical="center" wrapText="1"/>
    </xf>
    <xf numFmtId="0" fontId="17" fillId="5" borderId="0" xfId="7" applyFont="1" applyFill="1" applyAlignment="1">
      <alignment horizontal="right" vertical="center"/>
    </xf>
    <xf numFmtId="0" fontId="16" fillId="0" borderId="0" xfId="7" applyFont="1" applyAlignment="1">
      <alignment horizontal="left" vertical="center"/>
    </xf>
    <xf numFmtId="4" fontId="21" fillId="0" borderId="0" xfId="0" applyNumberFormat="1" applyFont="1" applyAlignment="1">
      <alignment vertical="center"/>
    </xf>
    <xf numFmtId="166" fontId="21" fillId="0" borderId="0" xfId="0" applyNumberFormat="1" applyFont="1" applyAlignment="1">
      <alignment horizontal="left" vertical="center"/>
    </xf>
    <xf numFmtId="4" fontId="1" fillId="0" borderId="0" xfId="0" applyNumberFormat="1" applyFont="1" applyAlignment="1">
      <alignment horizontal="right" vertical="center" wrapText="1"/>
    </xf>
    <xf numFmtId="49" fontId="1" fillId="0" borderId="0" xfId="0" applyNumberFormat="1" applyFont="1" applyAlignment="1">
      <alignment vertical="center" wrapText="1"/>
    </xf>
    <xf numFmtId="0" fontId="11" fillId="0" borderId="0" xfId="0" applyFont="1" applyAlignment="1">
      <alignment vertical="top" wrapText="1"/>
    </xf>
    <xf numFmtId="0" fontId="24" fillId="0" borderId="0" xfId="0" applyFont="1" applyAlignment="1">
      <alignment horizontal="left" vertical="top" wrapText="1"/>
    </xf>
    <xf numFmtId="0" fontId="24" fillId="0" borderId="0" xfId="6" applyFont="1" applyAlignment="1">
      <alignment horizontal="left" vertical="top" wrapText="1"/>
    </xf>
    <xf numFmtId="0" fontId="11" fillId="0" borderId="0" xfId="6" applyAlignment="1">
      <alignment horizontal="left" vertical="top" wrapText="1"/>
    </xf>
    <xf numFmtId="49" fontId="1" fillId="4" borderId="54" xfId="0" applyNumberFormat="1" applyFont="1" applyFill="1" applyBorder="1" applyAlignment="1">
      <alignment horizontal="center" vertical="center" wrapText="1"/>
    </xf>
    <xf numFmtId="0" fontId="1" fillId="6" borderId="0" xfId="0" applyFont="1" applyFill="1" applyAlignment="1">
      <alignment horizontal="right" vertical="center"/>
    </xf>
    <xf numFmtId="0" fontId="1" fillId="6" borderId="0" xfId="7" applyFill="1" applyAlignment="1">
      <alignment horizontal="right" vertical="center"/>
    </xf>
    <xf numFmtId="0" fontId="19" fillId="6" borderId="0" xfId="7" applyFont="1" applyFill="1" applyAlignment="1">
      <alignment horizontal="right" vertical="center"/>
    </xf>
    <xf numFmtId="0" fontId="1" fillId="6" borderId="0" xfId="7" applyFill="1" applyAlignment="1" applyProtection="1">
      <alignment horizontal="right" vertical="center"/>
      <protection locked="0"/>
    </xf>
    <xf numFmtId="164" fontId="2" fillId="0" borderId="26" xfId="0" applyNumberFormat="1" applyFont="1" applyBorder="1" applyAlignment="1">
      <alignment horizontal="left" vertical="center" wrapText="1"/>
    </xf>
    <xf numFmtId="164" fontId="2" fillId="0" borderId="9" xfId="0" applyNumberFormat="1" applyFont="1" applyBorder="1" applyAlignment="1">
      <alignment horizontal="left" vertical="center" wrapText="1"/>
    </xf>
    <xf numFmtId="164" fontId="2" fillId="0" borderId="6" xfId="0" applyNumberFormat="1" applyFont="1" applyBorder="1" applyAlignment="1">
      <alignment horizontal="left" vertical="center" wrapText="1"/>
    </xf>
    <xf numFmtId="164" fontId="2" fillId="0" borderId="39"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8" xfId="0" applyNumberFormat="1" applyFont="1" applyBorder="1" applyAlignment="1">
      <alignment horizontal="left" vertical="center" wrapText="1"/>
    </xf>
    <xf numFmtId="164" fontId="6" fillId="0" borderId="3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6" fillId="0" borderId="12" xfId="0" applyNumberFormat="1" applyFont="1" applyBorder="1" applyAlignment="1">
      <alignment horizontal="left" vertical="center" wrapText="1"/>
    </xf>
    <xf numFmtId="164" fontId="2" fillId="0" borderId="3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164" fontId="2" fillId="0" borderId="12" xfId="0" applyNumberFormat="1" applyFont="1" applyBorder="1" applyAlignment="1">
      <alignment horizontal="left" vertical="center" wrapText="1"/>
    </xf>
    <xf numFmtId="0" fontId="1" fillId="0" borderId="0" xfId="0" applyFont="1" applyAlignment="1" applyProtection="1">
      <alignment horizontal="left" wrapText="1"/>
      <protection locked="0"/>
    </xf>
    <xf numFmtId="49" fontId="1" fillId="3" borderId="0" xfId="0" applyNumberFormat="1" applyFont="1" applyFill="1" applyAlignment="1">
      <alignment horizontal="left" vertical="center"/>
    </xf>
    <xf numFmtId="0" fontId="1" fillId="0" borderId="0" xfId="0" applyFont="1" applyAlignment="1">
      <alignment horizontal="left" vertical="center"/>
    </xf>
    <xf numFmtId="0" fontId="1" fillId="3" borderId="0" xfId="0" applyFont="1" applyFill="1" applyAlignment="1">
      <alignment horizontal="left" vertical="center"/>
    </xf>
    <xf numFmtId="0" fontId="1" fillId="3" borderId="0" xfId="7" applyFill="1" applyAlignment="1">
      <alignment horizontal="left" vertical="center"/>
    </xf>
    <xf numFmtId="49" fontId="1" fillId="3" borderId="0" xfId="7" applyNumberFormat="1" applyFill="1" applyAlignment="1">
      <alignment horizontal="left" vertical="center"/>
    </xf>
  </cellXfs>
  <cellStyles count="8">
    <cellStyle name="Hypertextový odkaz 2" xfId="1" xr:uid="{00000000-0005-0000-0000-000000000000}"/>
    <cellStyle name="Měna 2" xfId="2" xr:uid="{00000000-0005-0000-0000-000001000000}"/>
    <cellStyle name="Měna 3" xfId="3" xr:uid="{00000000-0005-0000-0000-000002000000}"/>
    <cellStyle name="Normální" xfId="0" builtinId="0"/>
    <cellStyle name="Normální 14" xfId="4" xr:uid="{00000000-0005-0000-0000-000004000000}"/>
    <cellStyle name="Normální 16" xfId="5" xr:uid="{00000000-0005-0000-0000-000005000000}"/>
    <cellStyle name="Normální 2" xfId="6" xr:uid="{00000000-0005-0000-0000-000006000000}"/>
    <cellStyle name="Normální 3" xfId="7" xr:uid="{00000000-0005-0000-0000-000007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62"/>
  <sheetViews>
    <sheetView showGridLines="0" topLeftCell="A2" workbookViewId="0">
      <selection activeCell="E17" sqref="E17"/>
    </sheetView>
  </sheetViews>
  <sheetFormatPr defaultRowHeight="12.75" x14ac:dyDescent="0.2"/>
  <cols>
    <col min="1" max="1" width="2.42578125" style="2" customWidth="1"/>
    <col min="2" max="2" width="3.140625" style="2" customWidth="1"/>
    <col min="3" max="3" width="2.7109375" style="2" customWidth="1"/>
    <col min="4" max="4" width="6.85546875" style="2" customWidth="1"/>
    <col min="5" max="5" width="13.5703125" style="2" customWidth="1"/>
    <col min="6" max="6" width="0.5703125" style="2" customWidth="1"/>
    <col min="7" max="7" width="2.5703125" style="2" customWidth="1"/>
    <col min="8" max="8" width="2.7109375" style="2" customWidth="1"/>
    <col min="9" max="9" width="9.7109375" style="2" customWidth="1"/>
    <col min="10" max="10" width="13.5703125" style="2" customWidth="1"/>
    <col min="11" max="11" width="0.7109375" style="2" customWidth="1"/>
    <col min="12" max="12" width="2.42578125" style="2" customWidth="1"/>
    <col min="13" max="13" width="2.85546875" style="2" customWidth="1"/>
    <col min="14" max="14" width="2" style="2" customWidth="1"/>
    <col min="15" max="15" width="12.7109375" style="2" customWidth="1"/>
    <col min="16" max="16" width="2.85546875" style="2" customWidth="1"/>
    <col min="17" max="17" width="2" style="2" customWidth="1"/>
    <col min="18" max="18" width="13.5703125" style="2" customWidth="1"/>
    <col min="19" max="19" width="0.5703125" style="2" customWidth="1"/>
    <col min="20" max="16384" width="9.140625" style="2"/>
  </cols>
  <sheetData>
    <row r="1" spans="1:19" ht="12.75" hidden="1" customHeight="1" x14ac:dyDescent="0.2">
      <c r="A1" s="3"/>
      <c r="B1" s="4"/>
      <c r="C1" s="4"/>
      <c r="D1" s="4"/>
      <c r="E1" s="4"/>
      <c r="F1" s="4"/>
      <c r="G1" s="4"/>
      <c r="H1" s="4"/>
      <c r="I1" s="4"/>
      <c r="J1" s="4"/>
      <c r="K1" s="4"/>
      <c r="L1" s="4"/>
      <c r="M1" s="4"/>
      <c r="N1" s="4"/>
      <c r="O1" s="4"/>
      <c r="P1" s="4"/>
      <c r="Q1" s="4"/>
      <c r="R1" s="4"/>
      <c r="S1" s="5"/>
    </row>
    <row r="2" spans="1:19" ht="23.25" customHeight="1" x14ac:dyDescent="0.35">
      <c r="A2" s="94"/>
      <c r="B2" s="95"/>
      <c r="C2" s="95"/>
      <c r="D2" s="95"/>
      <c r="E2" s="95"/>
      <c r="F2" s="95"/>
      <c r="G2" s="96" t="s">
        <v>81</v>
      </c>
      <c r="H2" s="95"/>
      <c r="I2" s="95"/>
      <c r="J2" s="95"/>
      <c r="K2" s="95"/>
      <c r="L2" s="95"/>
      <c r="M2" s="95"/>
      <c r="N2" s="95"/>
      <c r="O2" s="95"/>
      <c r="P2" s="95"/>
      <c r="Q2" s="95"/>
      <c r="R2" s="95"/>
      <c r="S2" s="5"/>
    </row>
    <row r="3" spans="1:19" ht="12" hidden="1" customHeight="1" x14ac:dyDescent="0.2">
      <c r="A3" s="97"/>
      <c r="B3" s="98"/>
      <c r="C3" s="98"/>
      <c r="D3" s="98"/>
      <c r="E3" s="98"/>
      <c r="F3" s="98"/>
      <c r="G3" s="98"/>
      <c r="H3" s="98"/>
      <c r="I3" s="98"/>
      <c r="J3" s="98"/>
      <c r="K3" s="98"/>
      <c r="L3" s="98"/>
      <c r="M3" s="98"/>
      <c r="N3" s="98"/>
      <c r="O3" s="98"/>
      <c r="P3" s="98"/>
      <c r="Q3" s="98"/>
      <c r="R3" s="98"/>
      <c r="S3" s="6"/>
    </row>
    <row r="4" spans="1:19" ht="8.25" customHeight="1" x14ac:dyDescent="0.2">
      <c r="A4" s="7"/>
      <c r="B4" s="8"/>
      <c r="C4" s="8"/>
      <c r="D4" s="8"/>
      <c r="E4" s="8"/>
      <c r="F4" s="8"/>
      <c r="G4" s="8"/>
      <c r="H4" s="8"/>
      <c r="I4" s="8"/>
      <c r="J4" s="8"/>
      <c r="K4" s="8"/>
      <c r="L4" s="8"/>
      <c r="M4" s="8"/>
      <c r="N4" s="8"/>
      <c r="O4" s="8"/>
      <c r="P4" s="8"/>
      <c r="Q4" s="8"/>
      <c r="R4" s="8"/>
      <c r="S4" s="9"/>
    </row>
    <row r="5" spans="1:19" ht="24" customHeight="1" x14ac:dyDescent="0.2">
      <c r="A5" s="10"/>
      <c r="B5" s="11" t="s">
        <v>0</v>
      </c>
      <c r="C5" s="11"/>
      <c r="D5" s="11"/>
      <c r="E5" s="307" t="s">
        <v>220</v>
      </c>
      <c r="F5" s="308"/>
      <c r="G5" s="308"/>
      <c r="H5" s="308"/>
      <c r="I5" s="308"/>
      <c r="J5" s="309"/>
      <c r="K5" s="11"/>
      <c r="L5" s="11"/>
      <c r="M5" s="11"/>
      <c r="N5" s="11"/>
      <c r="O5" s="11" t="s">
        <v>1</v>
      </c>
      <c r="P5" s="99" t="s">
        <v>2</v>
      </c>
      <c r="Q5" s="100"/>
      <c r="R5" s="12"/>
      <c r="S5" s="13"/>
    </row>
    <row r="6" spans="1:19" ht="17.25" hidden="1" customHeight="1" x14ac:dyDescent="0.2">
      <c r="A6" s="10"/>
      <c r="B6" s="11" t="s">
        <v>3</v>
      </c>
      <c r="C6" s="11"/>
      <c r="D6" s="11"/>
      <c r="E6" s="153" t="s">
        <v>4</v>
      </c>
      <c r="F6" s="154"/>
      <c r="G6" s="154"/>
      <c r="H6" s="154"/>
      <c r="I6" s="154"/>
      <c r="J6" s="155"/>
      <c r="K6" s="11"/>
      <c r="L6" s="11"/>
      <c r="M6" s="11"/>
      <c r="N6" s="11"/>
      <c r="O6" s="11"/>
      <c r="P6" s="101"/>
      <c r="Q6" s="102"/>
      <c r="R6" s="14"/>
      <c r="S6" s="13"/>
    </row>
    <row r="7" spans="1:19" ht="24" customHeight="1" x14ac:dyDescent="0.2">
      <c r="A7" s="10"/>
      <c r="B7" s="11" t="s">
        <v>5</v>
      </c>
      <c r="C7" s="11"/>
      <c r="D7" s="11"/>
      <c r="E7" s="310" t="s">
        <v>121</v>
      </c>
      <c r="F7" s="311"/>
      <c r="G7" s="311"/>
      <c r="H7" s="311"/>
      <c r="I7" s="311"/>
      <c r="J7" s="312"/>
      <c r="K7" s="11"/>
      <c r="L7" s="11"/>
      <c r="M7" s="11"/>
      <c r="N7" s="11"/>
      <c r="O7" s="11" t="s">
        <v>6</v>
      </c>
      <c r="P7" s="101" t="s">
        <v>7</v>
      </c>
      <c r="Q7" s="102"/>
      <c r="R7" s="14"/>
      <c r="S7" s="13"/>
    </row>
    <row r="8" spans="1:19" ht="17.25" hidden="1" customHeight="1" x14ac:dyDescent="0.2">
      <c r="A8" s="10"/>
      <c r="B8" s="11" t="s">
        <v>8</v>
      </c>
      <c r="C8" s="11"/>
      <c r="D8" s="11"/>
      <c r="E8" s="101" t="s">
        <v>2</v>
      </c>
      <c r="F8" s="11"/>
      <c r="G8" s="11"/>
      <c r="H8" s="11"/>
      <c r="I8" s="11"/>
      <c r="J8" s="14"/>
      <c r="K8" s="11"/>
      <c r="L8" s="11"/>
      <c r="M8" s="11"/>
      <c r="N8" s="11"/>
      <c r="O8" s="11"/>
      <c r="P8" s="101"/>
      <c r="Q8" s="102"/>
      <c r="R8" s="14"/>
      <c r="S8" s="13"/>
    </row>
    <row r="9" spans="1:19" ht="24" customHeight="1" x14ac:dyDescent="0.2">
      <c r="A9" s="10"/>
      <c r="B9" s="11" t="s">
        <v>9</v>
      </c>
      <c r="C9" s="11"/>
      <c r="D9" s="11"/>
      <c r="E9" s="313" t="s">
        <v>280</v>
      </c>
      <c r="F9" s="314"/>
      <c r="G9" s="314"/>
      <c r="H9" s="314"/>
      <c r="I9" s="314"/>
      <c r="J9" s="315"/>
      <c r="K9" s="11"/>
      <c r="L9" s="11"/>
      <c r="M9" s="11"/>
      <c r="N9" s="11"/>
      <c r="O9" s="11" t="s">
        <v>10</v>
      </c>
      <c r="P9" s="316" t="s">
        <v>7</v>
      </c>
      <c r="Q9" s="317"/>
      <c r="R9" s="318"/>
      <c r="S9" s="13"/>
    </row>
    <row r="10" spans="1:19" ht="17.25" hidden="1" customHeight="1" x14ac:dyDescent="0.2">
      <c r="A10" s="10"/>
      <c r="B10" s="11" t="s">
        <v>11</v>
      </c>
      <c r="C10" s="11"/>
      <c r="D10" s="11"/>
      <c r="E10" s="11" t="s">
        <v>2</v>
      </c>
      <c r="F10" s="11"/>
      <c r="G10" s="11"/>
      <c r="H10" s="11"/>
      <c r="I10" s="11"/>
      <c r="J10" s="11"/>
      <c r="K10" s="11"/>
      <c r="L10" s="11"/>
      <c r="M10" s="11"/>
      <c r="N10" s="11"/>
      <c r="O10" s="11"/>
      <c r="P10" s="102"/>
      <c r="Q10" s="102"/>
      <c r="R10" s="11"/>
      <c r="S10" s="13"/>
    </row>
    <row r="11" spans="1:19" ht="17.25" hidden="1" customHeight="1" x14ac:dyDescent="0.2">
      <c r="A11" s="10"/>
      <c r="B11" s="11" t="s">
        <v>12</v>
      </c>
      <c r="C11" s="11"/>
      <c r="D11" s="11"/>
      <c r="E11" s="11" t="s">
        <v>2</v>
      </c>
      <c r="F11" s="11"/>
      <c r="G11" s="11"/>
      <c r="H11" s="11"/>
      <c r="I11" s="11"/>
      <c r="J11" s="11"/>
      <c r="K11" s="11"/>
      <c r="L11" s="11"/>
      <c r="M11" s="11"/>
      <c r="N11" s="11"/>
      <c r="O11" s="11"/>
      <c r="P11" s="102"/>
      <c r="Q11" s="102"/>
      <c r="R11" s="11"/>
      <c r="S11" s="13"/>
    </row>
    <row r="12" spans="1:19" ht="17.25" hidden="1" customHeight="1" x14ac:dyDescent="0.2">
      <c r="A12" s="10"/>
      <c r="B12" s="11" t="s">
        <v>13</v>
      </c>
      <c r="C12" s="11"/>
      <c r="D12" s="11"/>
      <c r="E12" s="11" t="s">
        <v>2</v>
      </c>
      <c r="F12" s="11"/>
      <c r="G12" s="11"/>
      <c r="H12" s="11"/>
      <c r="I12" s="11"/>
      <c r="J12" s="11"/>
      <c r="K12" s="11"/>
      <c r="L12" s="11"/>
      <c r="M12" s="11"/>
      <c r="N12" s="11"/>
      <c r="O12" s="11"/>
      <c r="P12" s="102"/>
      <c r="Q12" s="102"/>
      <c r="R12" s="11"/>
      <c r="S12" s="13"/>
    </row>
    <row r="13" spans="1:19" ht="17.25" hidden="1" customHeight="1" x14ac:dyDescent="0.2">
      <c r="A13" s="10"/>
      <c r="B13" s="11"/>
      <c r="C13" s="11"/>
      <c r="D13" s="11"/>
      <c r="E13" s="11" t="s">
        <v>2</v>
      </c>
      <c r="F13" s="11"/>
      <c r="G13" s="11"/>
      <c r="H13" s="11"/>
      <c r="I13" s="11"/>
      <c r="J13" s="11"/>
      <c r="K13" s="11"/>
      <c r="L13" s="11"/>
      <c r="M13" s="11"/>
      <c r="N13" s="11"/>
      <c r="O13" s="11"/>
      <c r="P13" s="102"/>
      <c r="Q13" s="102"/>
      <c r="R13" s="11"/>
      <c r="S13" s="13"/>
    </row>
    <row r="14" spans="1:19" ht="17.25" hidden="1" customHeight="1" x14ac:dyDescent="0.2">
      <c r="A14" s="10"/>
      <c r="B14" s="11"/>
      <c r="C14" s="11"/>
      <c r="D14" s="11"/>
      <c r="E14" s="11" t="s">
        <v>2</v>
      </c>
      <c r="F14" s="11"/>
      <c r="G14" s="11"/>
      <c r="H14" s="11"/>
      <c r="I14" s="11"/>
      <c r="J14" s="11"/>
      <c r="K14" s="11"/>
      <c r="L14" s="11"/>
      <c r="M14" s="11"/>
      <c r="N14" s="11"/>
      <c r="O14" s="11"/>
      <c r="P14" s="102"/>
      <c r="Q14" s="102"/>
      <c r="R14" s="11"/>
      <c r="S14" s="13"/>
    </row>
    <row r="15" spans="1:19" ht="17.25" hidden="1" customHeight="1" x14ac:dyDescent="0.2">
      <c r="A15" s="10"/>
      <c r="B15" s="11"/>
      <c r="C15" s="11"/>
      <c r="D15" s="11"/>
      <c r="E15" s="11" t="s">
        <v>2</v>
      </c>
      <c r="F15" s="11"/>
      <c r="G15" s="11"/>
      <c r="H15" s="11"/>
      <c r="I15" s="11"/>
      <c r="J15" s="11"/>
      <c r="K15" s="11"/>
      <c r="L15" s="11"/>
      <c r="M15" s="11"/>
      <c r="N15" s="11"/>
      <c r="O15" s="11"/>
      <c r="P15" s="102"/>
      <c r="Q15" s="102"/>
      <c r="R15" s="11"/>
      <c r="S15" s="13"/>
    </row>
    <row r="16" spans="1:19" ht="17.25" hidden="1" customHeight="1" x14ac:dyDescent="0.2">
      <c r="A16" s="10"/>
      <c r="B16" s="11"/>
      <c r="C16" s="11"/>
      <c r="D16" s="11"/>
      <c r="E16" s="11" t="s">
        <v>2</v>
      </c>
      <c r="F16" s="11"/>
      <c r="G16" s="11"/>
      <c r="H16" s="11"/>
      <c r="I16" s="11"/>
      <c r="J16" s="11"/>
      <c r="K16" s="11"/>
      <c r="L16" s="11"/>
      <c r="M16" s="11"/>
      <c r="N16" s="11"/>
      <c r="O16" s="11"/>
      <c r="P16" s="102"/>
      <c r="Q16" s="102"/>
      <c r="R16" s="11"/>
      <c r="S16" s="13"/>
    </row>
    <row r="17" spans="1:19" ht="17.25" hidden="1" customHeight="1" x14ac:dyDescent="0.2">
      <c r="A17" s="10"/>
      <c r="B17" s="11"/>
      <c r="C17" s="11"/>
      <c r="D17" s="11"/>
      <c r="E17" s="11" t="s">
        <v>2</v>
      </c>
      <c r="F17" s="11"/>
      <c r="G17" s="11"/>
      <c r="H17" s="11"/>
      <c r="I17" s="11"/>
      <c r="J17" s="11"/>
      <c r="K17" s="11"/>
      <c r="L17" s="11"/>
      <c r="M17" s="11"/>
      <c r="N17" s="11"/>
      <c r="O17" s="11"/>
      <c r="P17" s="102"/>
      <c r="Q17" s="102"/>
      <c r="R17" s="11"/>
      <c r="S17" s="13"/>
    </row>
    <row r="18" spans="1:19" ht="17.25" hidden="1" customHeight="1" x14ac:dyDescent="0.2">
      <c r="A18" s="10"/>
      <c r="B18" s="11"/>
      <c r="C18" s="11"/>
      <c r="D18" s="11"/>
      <c r="E18" s="11" t="s">
        <v>2</v>
      </c>
      <c r="F18" s="11"/>
      <c r="G18" s="11"/>
      <c r="H18" s="11"/>
      <c r="I18" s="11"/>
      <c r="J18" s="11"/>
      <c r="K18" s="11"/>
      <c r="L18" s="11"/>
      <c r="M18" s="11"/>
      <c r="N18" s="11"/>
      <c r="O18" s="11"/>
      <c r="P18" s="102"/>
      <c r="Q18" s="102"/>
      <c r="R18" s="11"/>
      <c r="S18" s="13"/>
    </row>
    <row r="19" spans="1:19" ht="17.25" hidden="1" customHeight="1" x14ac:dyDescent="0.2">
      <c r="A19" s="10"/>
      <c r="B19" s="11"/>
      <c r="C19" s="11"/>
      <c r="D19" s="11"/>
      <c r="E19" s="11" t="s">
        <v>2</v>
      </c>
      <c r="F19" s="11"/>
      <c r="G19" s="11"/>
      <c r="H19" s="11"/>
      <c r="I19" s="11"/>
      <c r="J19" s="11"/>
      <c r="K19" s="11"/>
      <c r="L19" s="11"/>
      <c r="M19" s="11"/>
      <c r="N19" s="11"/>
      <c r="O19" s="11"/>
      <c r="P19" s="102"/>
      <c r="Q19" s="102"/>
      <c r="R19" s="11"/>
      <c r="S19" s="13"/>
    </row>
    <row r="20" spans="1:19" ht="17.25" hidden="1" customHeight="1" x14ac:dyDescent="0.2">
      <c r="A20" s="10"/>
      <c r="B20" s="11"/>
      <c r="C20" s="11"/>
      <c r="D20" s="11"/>
      <c r="E20" s="11" t="s">
        <v>2</v>
      </c>
      <c r="F20" s="11"/>
      <c r="G20" s="11"/>
      <c r="H20" s="11"/>
      <c r="I20" s="11"/>
      <c r="J20" s="11"/>
      <c r="K20" s="11"/>
      <c r="L20" s="11"/>
      <c r="M20" s="11"/>
      <c r="N20" s="11"/>
      <c r="O20" s="11"/>
      <c r="P20" s="102"/>
      <c r="Q20" s="102"/>
      <c r="R20" s="11"/>
      <c r="S20" s="13"/>
    </row>
    <row r="21" spans="1:19" ht="17.25" hidden="1" customHeight="1" x14ac:dyDescent="0.2">
      <c r="A21" s="10"/>
      <c r="B21" s="11"/>
      <c r="C21" s="11"/>
      <c r="D21" s="11"/>
      <c r="E21" s="11" t="s">
        <v>2</v>
      </c>
      <c r="F21" s="11"/>
      <c r="G21" s="11"/>
      <c r="H21" s="11"/>
      <c r="I21" s="11"/>
      <c r="J21" s="11"/>
      <c r="K21" s="11"/>
      <c r="L21" s="11"/>
      <c r="M21" s="11"/>
      <c r="N21" s="11"/>
      <c r="O21" s="11"/>
      <c r="P21" s="102"/>
      <c r="Q21" s="102"/>
      <c r="R21" s="11"/>
      <c r="S21" s="13"/>
    </row>
    <row r="22" spans="1:19" ht="17.25" hidden="1" customHeight="1" x14ac:dyDescent="0.2">
      <c r="A22" s="10"/>
      <c r="B22" s="11"/>
      <c r="C22" s="11"/>
      <c r="D22" s="11"/>
      <c r="E22" s="11" t="s">
        <v>2</v>
      </c>
      <c r="F22" s="11"/>
      <c r="G22" s="11"/>
      <c r="H22" s="11"/>
      <c r="I22" s="11"/>
      <c r="J22" s="11"/>
      <c r="K22" s="11"/>
      <c r="L22" s="11"/>
      <c r="M22" s="11"/>
      <c r="N22" s="11"/>
      <c r="O22" s="11"/>
      <c r="P22" s="102"/>
      <c r="Q22" s="102"/>
      <c r="R22" s="11"/>
      <c r="S22" s="13"/>
    </row>
    <row r="23" spans="1:19" ht="17.25" hidden="1" customHeight="1" x14ac:dyDescent="0.2">
      <c r="A23" s="10"/>
      <c r="B23" s="11"/>
      <c r="C23" s="11"/>
      <c r="D23" s="11"/>
      <c r="E23" s="11" t="s">
        <v>2</v>
      </c>
      <c r="F23" s="11"/>
      <c r="G23" s="11"/>
      <c r="H23" s="11"/>
      <c r="I23" s="11"/>
      <c r="J23" s="11"/>
      <c r="K23" s="11"/>
      <c r="L23" s="11"/>
      <c r="M23" s="11"/>
      <c r="N23" s="11"/>
      <c r="O23" s="11"/>
      <c r="P23" s="102"/>
      <c r="Q23" s="102"/>
      <c r="R23" s="11"/>
      <c r="S23" s="13"/>
    </row>
    <row r="24" spans="1:19" ht="17.25" hidden="1" customHeight="1" x14ac:dyDescent="0.2">
      <c r="A24" s="10"/>
      <c r="B24" s="11"/>
      <c r="C24" s="11"/>
      <c r="D24" s="11"/>
      <c r="E24" s="11" t="s">
        <v>2</v>
      </c>
      <c r="F24" s="11"/>
      <c r="G24" s="11"/>
      <c r="H24" s="11"/>
      <c r="I24" s="11"/>
      <c r="J24" s="11"/>
      <c r="K24" s="11"/>
      <c r="L24" s="11"/>
      <c r="M24" s="11"/>
      <c r="N24" s="11"/>
      <c r="O24" s="11"/>
      <c r="P24" s="102"/>
      <c r="Q24" s="102"/>
      <c r="R24" s="11"/>
      <c r="S24" s="13"/>
    </row>
    <row r="25" spans="1:19" ht="17.850000000000001" customHeight="1" x14ac:dyDescent="0.2">
      <c r="A25" s="10"/>
      <c r="B25" s="11"/>
      <c r="C25" s="11"/>
      <c r="D25" s="11"/>
      <c r="E25" s="11"/>
      <c r="F25" s="11"/>
      <c r="G25" s="11"/>
      <c r="H25" s="11"/>
      <c r="I25" s="11"/>
      <c r="J25" s="11"/>
      <c r="K25" s="11"/>
      <c r="L25" s="11"/>
      <c r="M25" s="11"/>
      <c r="N25" s="11"/>
      <c r="O25" s="11" t="s">
        <v>14</v>
      </c>
      <c r="P25" s="11" t="s">
        <v>15</v>
      </c>
      <c r="Q25" s="11"/>
      <c r="R25" s="11"/>
      <c r="S25" s="13"/>
    </row>
    <row r="26" spans="1:19" ht="17.850000000000001" customHeight="1" x14ac:dyDescent="0.2">
      <c r="A26" s="10"/>
      <c r="B26" s="11" t="s">
        <v>16</v>
      </c>
      <c r="C26" s="11"/>
      <c r="D26" s="11"/>
      <c r="E26" s="99" t="s">
        <v>122</v>
      </c>
      <c r="F26" s="15"/>
      <c r="G26" s="15"/>
      <c r="H26" s="15"/>
      <c r="I26" s="15"/>
      <c r="J26" s="12"/>
      <c r="K26" s="11"/>
      <c r="L26" s="11"/>
      <c r="M26" s="11"/>
      <c r="N26" s="11"/>
      <c r="O26" s="103" t="s">
        <v>7</v>
      </c>
      <c r="P26" s="104" t="s">
        <v>7</v>
      </c>
      <c r="Q26" s="105"/>
      <c r="R26" s="16"/>
      <c r="S26" s="13"/>
    </row>
    <row r="27" spans="1:19" ht="17.850000000000001" customHeight="1" x14ac:dyDescent="0.2">
      <c r="A27" s="10"/>
      <c r="B27" s="11" t="s">
        <v>17</v>
      </c>
      <c r="C27" s="11"/>
      <c r="D27" s="11"/>
      <c r="E27" s="101" t="s">
        <v>102</v>
      </c>
      <c r="F27" s="11"/>
      <c r="G27" s="11"/>
      <c r="H27" s="11"/>
      <c r="I27" s="11"/>
      <c r="J27" s="14"/>
      <c r="K27" s="11"/>
      <c r="L27" s="11"/>
      <c r="M27" s="11"/>
      <c r="N27" s="11"/>
      <c r="O27" s="103" t="s">
        <v>7</v>
      </c>
      <c r="P27" s="104" t="s">
        <v>7</v>
      </c>
      <c r="Q27" s="105"/>
      <c r="R27" s="16"/>
      <c r="S27" s="13"/>
    </row>
    <row r="28" spans="1:19" ht="17.850000000000001" customHeight="1" x14ac:dyDescent="0.2">
      <c r="A28" s="10"/>
      <c r="B28" s="11" t="s">
        <v>18</v>
      </c>
      <c r="C28" s="11"/>
      <c r="D28" s="11"/>
      <c r="E28" s="101" t="s">
        <v>2</v>
      </c>
      <c r="F28" s="11"/>
      <c r="G28" s="11"/>
      <c r="H28" s="11"/>
      <c r="I28" s="11"/>
      <c r="J28" s="14"/>
      <c r="K28" s="11"/>
      <c r="L28" s="11"/>
      <c r="M28" s="11"/>
      <c r="N28" s="11"/>
      <c r="O28" s="103" t="s">
        <v>7</v>
      </c>
      <c r="P28" s="104" t="s">
        <v>7</v>
      </c>
      <c r="Q28" s="105"/>
      <c r="R28" s="16"/>
      <c r="S28" s="13"/>
    </row>
    <row r="29" spans="1:19" ht="17.850000000000001" customHeight="1" x14ac:dyDescent="0.2">
      <c r="A29" s="10"/>
      <c r="B29" s="11"/>
      <c r="C29" s="11"/>
      <c r="D29" s="11"/>
      <c r="E29" s="106" t="s">
        <v>7</v>
      </c>
      <c r="F29" s="17"/>
      <c r="G29" s="17"/>
      <c r="H29" s="17"/>
      <c r="I29" s="17"/>
      <c r="J29" s="18"/>
      <c r="K29" s="11"/>
      <c r="L29" s="11"/>
      <c r="M29" s="11"/>
      <c r="N29" s="11"/>
      <c r="O29" s="102"/>
      <c r="P29" s="102"/>
      <c r="Q29" s="102"/>
      <c r="R29" s="11"/>
      <c r="S29" s="13"/>
    </row>
    <row r="30" spans="1:19" ht="17.850000000000001" customHeight="1" x14ac:dyDescent="0.2">
      <c r="A30" s="10"/>
      <c r="B30" s="11"/>
      <c r="C30" s="11"/>
      <c r="D30" s="11"/>
      <c r="E30" s="102" t="s">
        <v>19</v>
      </c>
      <c r="F30" s="11"/>
      <c r="G30" s="11" t="s">
        <v>20</v>
      </c>
      <c r="H30" s="11"/>
      <c r="I30" s="11"/>
      <c r="J30" s="11"/>
      <c r="K30" s="11"/>
      <c r="L30" s="11"/>
      <c r="M30" s="11"/>
      <c r="N30" s="11"/>
      <c r="O30" s="102" t="s">
        <v>21</v>
      </c>
      <c r="P30" s="102"/>
      <c r="Q30" s="102"/>
      <c r="R30" s="19"/>
      <c r="S30" s="13"/>
    </row>
    <row r="31" spans="1:19" ht="17.850000000000001" customHeight="1" x14ac:dyDescent="0.2">
      <c r="A31" s="10"/>
      <c r="B31" s="11"/>
      <c r="C31" s="11"/>
      <c r="D31" s="11"/>
      <c r="E31" s="103" t="s">
        <v>7</v>
      </c>
      <c r="F31" s="11"/>
      <c r="G31" s="104" t="s">
        <v>102</v>
      </c>
      <c r="H31" s="20"/>
      <c r="I31" s="107"/>
      <c r="J31" s="11"/>
      <c r="K31" s="11"/>
      <c r="L31" s="11"/>
      <c r="M31" s="11"/>
      <c r="N31" s="11"/>
      <c r="O31" s="108" t="s">
        <v>240</v>
      </c>
      <c r="P31" s="102"/>
      <c r="Q31" s="102"/>
      <c r="R31" s="19"/>
      <c r="S31" s="13"/>
    </row>
    <row r="32" spans="1:19" ht="8.25" customHeight="1" x14ac:dyDescent="0.2">
      <c r="A32" s="21"/>
      <c r="B32" s="22"/>
      <c r="C32" s="22"/>
      <c r="D32" s="22"/>
      <c r="E32" s="22"/>
      <c r="F32" s="22"/>
      <c r="G32" s="22"/>
      <c r="H32" s="22"/>
      <c r="I32" s="22"/>
      <c r="J32" s="22"/>
      <c r="K32" s="22"/>
      <c r="L32" s="22"/>
      <c r="M32" s="22"/>
      <c r="N32" s="22"/>
      <c r="O32" s="22"/>
      <c r="P32" s="22"/>
      <c r="Q32" s="22"/>
      <c r="R32" s="22"/>
      <c r="S32" s="23"/>
    </row>
    <row r="33" spans="1:19" ht="20.25" customHeight="1" x14ac:dyDescent="0.2">
      <c r="A33" s="24"/>
      <c r="B33" s="25"/>
      <c r="C33" s="25"/>
      <c r="D33" s="25"/>
      <c r="E33" s="26" t="s">
        <v>22</v>
      </c>
      <c r="F33" s="25"/>
      <c r="G33" s="25"/>
      <c r="H33" s="25"/>
      <c r="I33" s="25"/>
      <c r="J33" s="25"/>
      <c r="K33" s="25"/>
      <c r="L33" s="25"/>
      <c r="M33" s="25"/>
      <c r="N33" s="25"/>
      <c r="O33" s="25"/>
      <c r="P33" s="25"/>
      <c r="Q33" s="25"/>
      <c r="R33" s="25"/>
      <c r="S33" s="27"/>
    </row>
    <row r="34" spans="1:19" ht="20.25" customHeight="1" x14ac:dyDescent="0.2">
      <c r="A34" s="28" t="s">
        <v>23</v>
      </c>
      <c r="B34" s="29"/>
      <c r="C34" s="29"/>
      <c r="D34" s="30"/>
      <c r="E34" s="31" t="s">
        <v>24</v>
      </c>
      <c r="F34" s="30"/>
      <c r="G34" s="31" t="s">
        <v>25</v>
      </c>
      <c r="H34" s="29"/>
      <c r="I34" s="30"/>
      <c r="J34" s="31" t="s">
        <v>26</v>
      </c>
      <c r="K34" s="29"/>
      <c r="L34" s="31" t="s">
        <v>27</v>
      </c>
      <c r="M34" s="29"/>
      <c r="N34" s="29"/>
      <c r="O34" s="30"/>
      <c r="P34" s="31" t="s">
        <v>28</v>
      </c>
      <c r="Q34" s="29"/>
      <c r="R34" s="29"/>
      <c r="S34" s="32"/>
    </row>
    <row r="35" spans="1:19" ht="20.25" customHeight="1" x14ac:dyDescent="0.2">
      <c r="A35" s="109"/>
      <c r="B35" s="110"/>
      <c r="C35" s="110"/>
      <c r="D35" s="111">
        <v>0</v>
      </c>
      <c r="E35" s="112">
        <f>IF(D35=0,0,R51/D35)</f>
        <v>0</v>
      </c>
      <c r="F35" s="113"/>
      <c r="G35" s="114"/>
      <c r="H35" s="110"/>
      <c r="I35" s="111">
        <v>0</v>
      </c>
      <c r="J35" s="112">
        <f>IF(I35=0,0,R51/I35)</f>
        <v>0</v>
      </c>
      <c r="K35" s="115"/>
      <c r="L35" s="114"/>
      <c r="M35" s="110"/>
      <c r="N35" s="110"/>
      <c r="O35" s="111">
        <v>0</v>
      </c>
      <c r="P35" s="114"/>
      <c r="Q35" s="110"/>
      <c r="R35" s="116">
        <f>IF(O35=0,0,R51/O35)</f>
        <v>0</v>
      </c>
      <c r="S35" s="33"/>
    </row>
    <row r="36" spans="1:19" ht="20.25" customHeight="1" x14ac:dyDescent="0.2">
      <c r="A36" s="24"/>
      <c r="B36" s="25"/>
      <c r="C36" s="25"/>
      <c r="D36" s="25"/>
      <c r="E36" s="26" t="s">
        <v>29</v>
      </c>
      <c r="F36" s="25"/>
      <c r="G36" s="25"/>
      <c r="H36" s="25"/>
      <c r="I36" s="25"/>
      <c r="J36" s="34" t="s">
        <v>30</v>
      </c>
      <c r="K36" s="25"/>
      <c r="L36" s="25"/>
      <c r="M36" s="25"/>
      <c r="N36" s="25"/>
      <c r="O36" s="25"/>
      <c r="P36" s="25"/>
      <c r="Q36" s="25"/>
      <c r="R36" s="25"/>
      <c r="S36" s="27"/>
    </row>
    <row r="37" spans="1:19" ht="20.25" customHeight="1" x14ac:dyDescent="0.2">
      <c r="A37" s="35" t="s">
        <v>31</v>
      </c>
      <c r="B37" s="36"/>
      <c r="C37" s="37" t="s">
        <v>32</v>
      </c>
      <c r="D37" s="38"/>
      <c r="E37" s="38"/>
      <c r="F37" s="39"/>
      <c r="G37" s="35" t="s">
        <v>33</v>
      </c>
      <c r="H37" s="40"/>
      <c r="I37" s="37" t="s">
        <v>34</v>
      </c>
      <c r="J37" s="38"/>
      <c r="K37" s="38"/>
      <c r="L37" s="35" t="s">
        <v>35</v>
      </c>
      <c r="M37" s="40"/>
      <c r="N37" s="37" t="s">
        <v>36</v>
      </c>
      <c r="O37" s="38"/>
      <c r="P37" s="38"/>
      <c r="Q37" s="38"/>
      <c r="R37" s="38"/>
      <c r="S37" s="39"/>
    </row>
    <row r="38" spans="1:19" ht="20.25" customHeight="1" x14ac:dyDescent="0.2">
      <c r="A38" s="41">
        <v>1</v>
      </c>
      <c r="B38" s="42" t="str">
        <f>Rekapitulace!A14</f>
        <v>družina 37</v>
      </c>
      <c r="C38" s="12"/>
      <c r="D38" s="43"/>
      <c r="E38" s="117">
        <f>Rekapitulace!C14</f>
        <v>0</v>
      </c>
      <c r="F38" s="44"/>
      <c r="G38" s="41">
        <v>10</v>
      </c>
      <c r="H38" s="45" t="s">
        <v>37</v>
      </c>
      <c r="I38" s="16"/>
      <c r="J38" s="118">
        <v>0</v>
      </c>
      <c r="K38" s="119"/>
      <c r="L38" s="41">
        <v>14</v>
      </c>
      <c r="M38" s="104" t="s">
        <v>38</v>
      </c>
      <c r="N38" s="20"/>
      <c r="O38" s="20"/>
      <c r="P38" s="120" t="str">
        <f>M53</f>
        <v>21</v>
      </c>
      <c r="Q38" s="121" t="s">
        <v>40</v>
      </c>
      <c r="R38" s="117">
        <v>0</v>
      </c>
      <c r="S38" s="46"/>
    </row>
    <row r="39" spans="1:19" ht="20.25" customHeight="1" x14ac:dyDescent="0.2">
      <c r="A39" s="41">
        <v>2</v>
      </c>
      <c r="B39" s="42" t="str">
        <f>Rekapitulace!A15</f>
        <v>družina 46</v>
      </c>
      <c r="C39" s="12"/>
      <c r="D39" s="43"/>
      <c r="E39" s="117">
        <f>Rekapitulace!C15</f>
        <v>0</v>
      </c>
      <c r="F39" s="44"/>
      <c r="G39" s="41">
        <v>11</v>
      </c>
      <c r="H39" s="11" t="s">
        <v>41</v>
      </c>
      <c r="I39" s="43"/>
      <c r="J39" s="118">
        <v>0</v>
      </c>
      <c r="K39" s="119"/>
      <c r="L39" s="41">
        <v>15</v>
      </c>
      <c r="M39" s="104" t="s">
        <v>92</v>
      </c>
      <c r="N39" s="20"/>
      <c r="O39" s="20"/>
      <c r="P39" s="120" t="str">
        <f>M53</f>
        <v>21</v>
      </c>
      <c r="Q39" s="121" t="s">
        <v>40</v>
      </c>
      <c r="R39" s="117">
        <v>0</v>
      </c>
      <c r="S39" s="46"/>
    </row>
    <row r="40" spans="1:19" ht="20.25" customHeight="1" x14ac:dyDescent="0.2">
      <c r="A40" s="41">
        <v>3</v>
      </c>
      <c r="B40" s="42" t="str">
        <f>Rekapitulace!A16</f>
        <v>družina 47</v>
      </c>
      <c r="C40" s="12"/>
      <c r="D40" s="43"/>
      <c r="E40" s="117">
        <f>Rekapitulace!C16</f>
        <v>0</v>
      </c>
      <c r="F40" s="44"/>
      <c r="G40" s="41">
        <v>12</v>
      </c>
      <c r="H40" s="45" t="s">
        <v>42</v>
      </c>
      <c r="I40" s="16"/>
      <c r="J40" s="118">
        <v>0</v>
      </c>
      <c r="K40" s="119"/>
      <c r="L40" s="41">
        <v>16</v>
      </c>
      <c r="M40" s="104" t="s">
        <v>43</v>
      </c>
      <c r="N40" s="20"/>
      <c r="O40" s="20"/>
      <c r="P40" s="120" t="str">
        <f>M53</f>
        <v>21</v>
      </c>
      <c r="Q40" s="121" t="s">
        <v>40</v>
      </c>
      <c r="R40" s="117">
        <v>0</v>
      </c>
      <c r="S40" s="46"/>
    </row>
    <row r="41" spans="1:19" ht="20.25" customHeight="1" x14ac:dyDescent="0.2">
      <c r="A41" s="41">
        <v>4</v>
      </c>
      <c r="B41" s="42" t="str">
        <f>Rekapitulace!A17</f>
        <v>fyz,che</v>
      </c>
      <c r="C41" s="12"/>
      <c r="D41" s="43"/>
      <c r="E41" s="117">
        <f>Rekapitulace!C17</f>
        <v>0</v>
      </c>
      <c r="F41" s="44"/>
      <c r="G41" s="41"/>
      <c r="H41" s="45"/>
      <c r="I41" s="16"/>
      <c r="J41" s="118"/>
      <c r="K41" s="119"/>
      <c r="L41" s="41">
        <v>17</v>
      </c>
      <c r="M41" s="104" t="s">
        <v>44</v>
      </c>
      <c r="N41" s="20"/>
      <c r="O41" s="20"/>
      <c r="P41" s="120" t="str">
        <f>M53</f>
        <v>21</v>
      </c>
      <c r="Q41" s="121" t="s">
        <v>40</v>
      </c>
      <c r="R41" s="117">
        <v>0</v>
      </c>
      <c r="S41" s="46"/>
    </row>
    <row r="42" spans="1:19" ht="20.25" customHeight="1" x14ac:dyDescent="0.2">
      <c r="A42" s="41">
        <v>5</v>
      </c>
      <c r="B42" s="42" t="str">
        <f>Rekapitulace!A18</f>
        <v>kabinet 43</v>
      </c>
      <c r="C42" s="12"/>
      <c r="D42" s="43"/>
      <c r="E42" s="117">
        <f>Rekapitulace!C18</f>
        <v>0</v>
      </c>
      <c r="F42" s="76"/>
      <c r="G42" s="47"/>
      <c r="H42" s="20"/>
      <c r="I42" s="16"/>
      <c r="J42" s="122"/>
      <c r="K42" s="123"/>
      <c r="L42" s="41">
        <v>18</v>
      </c>
      <c r="M42" s="104" t="s">
        <v>45</v>
      </c>
      <c r="N42" s="20"/>
      <c r="O42" s="20"/>
      <c r="P42" s="120">
        <f>M55</f>
        <v>0</v>
      </c>
      <c r="Q42" s="121" t="s">
        <v>40</v>
      </c>
      <c r="R42" s="117">
        <v>0</v>
      </c>
      <c r="S42" s="13"/>
    </row>
    <row r="43" spans="1:19" ht="20.25" customHeight="1" x14ac:dyDescent="0.2">
      <c r="A43" s="41">
        <v>6</v>
      </c>
      <c r="B43" s="42" t="str">
        <f>Rekapitulace!A19</f>
        <v>matematika 45</v>
      </c>
      <c r="C43" s="12"/>
      <c r="D43" s="43"/>
      <c r="E43" s="117">
        <f>Rekapitulace!C19</f>
        <v>0</v>
      </c>
      <c r="F43" s="76"/>
      <c r="G43" s="47"/>
      <c r="H43" s="20"/>
      <c r="I43" s="16"/>
      <c r="J43" s="122"/>
      <c r="K43" s="123"/>
      <c r="L43" s="41">
        <v>19</v>
      </c>
      <c r="M43" s="45" t="s">
        <v>46</v>
      </c>
      <c r="N43" s="20"/>
      <c r="O43" s="20"/>
      <c r="P43" s="20"/>
      <c r="Q43" s="16"/>
      <c r="R43" s="117">
        <v>0</v>
      </c>
      <c r="S43" s="13"/>
    </row>
    <row r="44" spans="1:19" ht="20.25" customHeight="1" x14ac:dyDescent="0.2">
      <c r="A44" s="41">
        <v>7</v>
      </c>
      <c r="B44" s="42" t="str">
        <f>Rekapitulace!A20</f>
        <v>polytechnika</v>
      </c>
      <c r="C44" s="12"/>
      <c r="D44" s="43"/>
      <c r="E44" s="117">
        <f>Rekapitulace!C20</f>
        <v>0</v>
      </c>
      <c r="F44" s="76"/>
      <c r="G44" s="47"/>
      <c r="H44" s="20"/>
      <c r="I44" s="16"/>
      <c r="J44" s="122"/>
      <c r="K44" s="123"/>
      <c r="L44" s="41"/>
      <c r="M44" s="45"/>
      <c r="N44" s="20"/>
      <c r="O44" s="20"/>
      <c r="P44" s="20"/>
      <c r="Q44" s="16"/>
      <c r="R44" s="117"/>
      <c r="S44" s="13"/>
    </row>
    <row r="45" spans="1:19" ht="20.25" customHeight="1" x14ac:dyDescent="0.2">
      <c r="A45" s="41">
        <v>8</v>
      </c>
      <c r="B45" s="42" t="str">
        <f>Rekapitulace!A21</f>
        <v>přírodověda 44</v>
      </c>
      <c r="C45" s="12"/>
      <c r="D45" s="43"/>
      <c r="E45" s="117">
        <f>Rekapitulace!C21</f>
        <v>0</v>
      </c>
      <c r="F45" s="76"/>
      <c r="G45" s="47"/>
      <c r="H45" s="20"/>
      <c r="I45" s="16"/>
      <c r="J45" s="123"/>
      <c r="K45" s="123"/>
      <c r="L45" s="41"/>
      <c r="M45" s="45"/>
      <c r="N45" s="20"/>
      <c r="O45" s="20"/>
      <c r="P45" s="20"/>
      <c r="Q45" s="16"/>
      <c r="R45" s="117"/>
      <c r="S45" s="13"/>
    </row>
    <row r="46" spans="1:19" ht="20.25" customHeight="1" x14ac:dyDescent="0.2">
      <c r="A46" s="41"/>
      <c r="B46" s="42" t="str">
        <f>Rekapitulace!A22</f>
        <v>robotika</v>
      </c>
      <c r="C46" s="12"/>
      <c r="D46" s="43"/>
      <c r="E46" s="117">
        <f>Rekapitulace!C22</f>
        <v>0</v>
      </c>
      <c r="F46" s="76"/>
      <c r="G46" s="47"/>
      <c r="H46" s="20"/>
      <c r="I46" s="16"/>
      <c r="J46" s="123"/>
      <c r="K46" s="123"/>
      <c r="L46" s="41"/>
      <c r="M46" s="66"/>
      <c r="N46" s="15"/>
      <c r="O46" s="15"/>
      <c r="P46" s="15"/>
      <c r="Q46" s="15"/>
      <c r="R46" s="296"/>
      <c r="S46" s="13"/>
    </row>
    <row r="47" spans="1:19" ht="20.25" customHeight="1" x14ac:dyDescent="0.2">
      <c r="A47" s="41"/>
      <c r="B47" s="42" t="str">
        <f>Rekapitulace!A23</f>
        <v>konektivita</v>
      </c>
      <c r="C47" s="12"/>
      <c r="D47" s="43"/>
      <c r="E47" s="117">
        <f>Rekapitulace!C23</f>
        <v>0</v>
      </c>
      <c r="F47" s="76"/>
      <c r="G47" s="47"/>
      <c r="H47" s="20"/>
      <c r="I47" s="16"/>
      <c r="J47" s="123"/>
      <c r="K47" s="123"/>
      <c r="L47" s="41"/>
      <c r="M47" s="66"/>
      <c r="N47" s="15"/>
      <c r="O47" s="15"/>
      <c r="P47" s="15"/>
      <c r="Q47" s="15"/>
      <c r="R47" s="296"/>
      <c r="S47" s="13"/>
    </row>
    <row r="48" spans="1:19" ht="20.25" customHeight="1" x14ac:dyDescent="0.2">
      <c r="A48" s="41">
        <v>9</v>
      </c>
      <c r="B48" s="48" t="s">
        <v>87</v>
      </c>
      <c r="C48" s="20"/>
      <c r="D48" s="16"/>
      <c r="E48" s="124">
        <f>SUM(E38:E47)</f>
        <v>0</v>
      </c>
      <c r="F48" s="49"/>
      <c r="G48" s="41">
        <v>13</v>
      </c>
      <c r="H48" s="48" t="s">
        <v>88</v>
      </c>
      <c r="I48" s="16"/>
      <c r="J48" s="125">
        <f>SUM(J38:J41)</f>
        <v>0</v>
      </c>
      <c r="K48" s="126"/>
      <c r="L48" s="41">
        <v>20</v>
      </c>
      <c r="M48" s="42" t="s">
        <v>89</v>
      </c>
      <c r="N48" s="15"/>
      <c r="O48" s="15"/>
      <c r="P48" s="15"/>
      <c r="Q48" s="50"/>
      <c r="R48" s="124">
        <f>SUM(R38:R45)</f>
        <v>0</v>
      </c>
      <c r="S48" s="27"/>
    </row>
    <row r="49" spans="1:19" ht="20.25" customHeight="1" x14ac:dyDescent="0.2">
      <c r="A49" s="51">
        <v>21</v>
      </c>
      <c r="B49" s="52" t="s">
        <v>47</v>
      </c>
      <c r="C49" s="53"/>
      <c r="D49" s="54"/>
      <c r="E49" s="127">
        <v>0</v>
      </c>
      <c r="F49" s="55"/>
      <c r="G49" s="51">
        <v>22</v>
      </c>
      <c r="H49" s="52" t="s">
        <v>48</v>
      </c>
      <c r="I49" s="54"/>
      <c r="J49" s="182">
        <v>0</v>
      </c>
      <c r="K49" s="128" t="str">
        <f>M53</f>
        <v>21</v>
      </c>
      <c r="L49" s="51">
        <v>23</v>
      </c>
      <c r="M49" s="52" t="s">
        <v>49</v>
      </c>
      <c r="N49" s="53"/>
      <c r="O49" s="53"/>
      <c r="P49" s="53"/>
      <c r="Q49" s="54"/>
      <c r="R49" s="127">
        <v>0</v>
      </c>
      <c r="S49" s="23"/>
    </row>
    <row r="50" spans="1:19" ht="20.25" customHeight="1" x14ac:dyDescent="0.2">
      <c r="A50" s="56" t="s">
        <v>17</v>
      </c>
      <c r="B50" s="8"/>
      <c r="C50" s="8"/>
      <c r="D50" s="8"/>
      <c r="E50" s="8"/>
      <c r="F50" s="57"/>
      <c r="G50" s="58"/>
      <c r="H50" s="8"/>
      <c r="I50" s="8"/>
      <c r="J50" s="8"/>
      <c r="K50" s="8"/>
      <c r="L50" s="59" t="s">
        <v>50</v>
      </c>
      <c r="M50" s="30"/>
      <c r="N50" s="37" t="s">
        <v>51</v>
      </c>
      <c r="O50" s="29"/>
      <c r="P50" s="29"/>
      <c r="Q50" s="29"/>
      <c r="R50" s="29"/>
      <c r="S50" s="32"/>
    </row>
    <row r="51" spans="1:19" ht="20.25" customHeight="1" x14ac:dyDescent="0.2">
      <c r="A51" s="10"/>
      <c r="B51" s="11"/>
      <c r="C51" s="11"/>
      <c r="D51" s="11"/>
      <c r="E51" s="11"/>
      <c r="F51" s="14"/>
      <c r="G51" s="60"/>
      <c r="H51" s="11"/>
      <c r="I51" s="11"/>
      <c r="J51" s="11"/>
      <c r="K51" s="11"/>
      <c r="L51" s="41">
        <v>24</v>
      </c>
      <c r="M51" s="45" t="s">
        <v>90</v>
      </c>
      <c r="N51" s="20"/>
      <c r="O51" s="20"/>
      <c r="P51" s="20"/>
      <c r="Q51" s="46"/>
      <c r="R51" s="124">
        <f>ROUND(E48+J48+R48+E49+J49+R49,2)</f>
        <v>0</v>
      </c>
      <c r="S51" s="61">
        <f>E48+J48+R48+E49+J49+R49</f>
        <v>0</v>
      </c>
    </row>
    <row r="52" spans="1:19" ht="20.25" customHeight="1" x14ac:dyDescent="0.2">
      <c r="A52" s="62" t="s">
        <v>52</v>
      </c>
      <c r="B52" s="17"/>
      <c r="C52" s="17"/>
      <c r="D52" s="17"/>
      <c r="E52" s="17"/>
      <c r="F52" s="18"/>
      <c r="G52" s="63" t="s">
        <v>53</v>
      </c>
      <c r="H52" s="17"/>
      <c r="I52" s="17"/>
      <c r="J52" s="17"/>
      <c r="K52" s="17"/>
      <c r="L52" s="41">
        <v>25</v>
      </c>
      <c r="M52" s="129" t="s">
        <v>54</v>
      </c>
      <c r="N52" s="18" t="s">
        <v>40</v>
      </c>
      <c r="O52" s="130">
        <v>0</v>
      </c>
      <c r="P52" s="20" t="s">
        <v>55</v>
      </c>
      <c r="Q52" s="16"/>
      <c r="R52" s="131">
        <f>ROUND(O52*M52/100,2)</f>
        <v>0</v>
      </c>
      <c r="S52" s="64">
        <f>O52*M52/100</f>
        <v>0</v>
      </c>
    </row>
    <row r="53" spans="1:19" ht="20.25" customHeight="1" thickBot="1" x14ac:dyDescent="0.25">
      <c r="A53" s="65" t="s">
        <v>16</v>
      </c>
      <c r="B53" s="15"/>
      <c r="C53" s="15"/>
      <c r="D53" s="15"/>
      <c r="E53" s="15"/>
      <c r="F53" s="12"/>
      <c r="G53" s="66"/>
      <c r="H53" s="15"/>
      <c r="I53" s="15"/>
      <c r="J53" s="15"/>
      <c r="K53" s="15"/>
      <c r="L53" s="41">
        <v>26</v>
      </c>
      <c r="M53" s="132" t="s">
        <v>39</v>
      </c>
      <c r="N53" s="16" t="s">
        <v>40</v>
      </c>
      <c r="O53" s="130">
        <f>R51</f>
        <v>0</v>
      </c>
      <c r="P53" s="20" t="s">
        <v>55</v>
      </c>
      <c r="Q53" s="16"/>
      <c r="R53" s="117">
        <f>ROUND(O53*M53/100,2)</f>
        <v>0</v>
      </c>
      <c r="S53" s="67">
        <f>O53*M53/100</f>
        <v>0</v>
      </c>
    </row>
    <row r="54" spans="1:19" ht="20.25" customHeight="1" thickBot="1" x14ac:dyDescent="0.25">
      <c r="A54" s="10"/>
      <c r="B54" s="11"/>
      <c r="C54" s="11"/>
      <c r="D54" s="11"/>
      <c r="E54" s="11"/>
      <c r="F54" s="14"/>
      <c r="G54" s="60"/>
      <c r="H54" s="11"/>
      <c r="I54" s="11"/>
      <c r="J54" s="11"/>
      <c r="K54" s="11"/>
      <c r="L54" s="51">
        <v>27</v>
      </c>
      <c r="M54" s="68" t="s">
        <v>93</v>
      </c>
      <c r="N54" s="53"/>
      <c r="O54" s="53"/>
      <c r="P54" s="53"/>
      <c r="Q54" s="69"/>
      <c r="R54" s="133">
        <f>R51+R52+R53</f>
        <v>0</v>
      </c>
      <c r="S54" s="70"/>
    </row>
    <row r="55" spans="1:19" ht="20.25" customHeight="1" x14ac:dyDescent="0.2">
      <c r="A55" s="62" t="s">
        <v>52</v>
      </c>
      <c r="B55" s="17"/>
      <c r="C55" s="17"/>
      <c r="D55" s="17"/>
      <c r="E55" s="17"/>
      <c r="F55" s="18"/>
      <c r="G55" s="63" t="s">
        <v>53</v>
      </c>
      <c r="H55" s="17"/>
      <c r="I55" s="17"/>
      <c r="J55" s="17"/>
      <c r="K55" s="17"/>
      <c r="L55" s="59" t="s">
        <v>56</v>
      </c>
      <c r="M55" s="30"/>
      <c r="N55" s="37" t="s">
        <v>57</v>
      </c>
      <c r="O55" s="29"/>
      <c r="P55" s="29"/>
      <c r="Q55" s="29"/>
      <c r="R55" s="134"/>
      <c r="S55" s="32"/>
    </row>
    <row r="56" spans="1:19" ht="20.25" customHeight="1" x14ac:dyDescent="0.2">
      <c r="A56" s="65" t="s">
        <v>18</v>
      </c>
      <c r="B56" s="15"/>
      <c r="C56" s="15"/>
      <c r="D56" s="15"/>
      <c r="E56" s="15"/>
      <c r="F56" s="12"/>
      <c r="G56" s="66"/>
      <c r="H56" s="15"/>
      <c r="I56" s="15"/>
      <c r="J56" s="15"/>
      <c r="K56" s="15"/>
      <c r="L56" s="41">
        <v>28</v>
      </c>
      <c r="M56" s="45" t="s">
        <v>58</v>
      </c>
      <c r="N56" s="20"/>
      <c r="O56" s="20"/>
      <c r="P56" s="20"/>
      <c r="Q56" s="16"/>
      <c r="R56" s="117">
        <v>0</v>
      </c>
      <c r="S56" s="46"/>
    </row>
    <row r="57" spans="1:19" ht="20.25" customHeight="1" x14ac:dyDescent="0.2">
      <c r="A57" s="10"/>
      <c r="B57" s="11"/>
      <c r="C57" s="11"/>
      <c r="D57" s="11"/>
      <c r="E57" s="11"/>
      <c r="F57" s="14"/>
      <c r="G57" s="60"/>
      <c r="H57" s="11"/>
      <c r="I57" s="11"/>
      <c r="J57" s="11"/>
      <c r="K57" s="11"/>
      <c r="L57" s="41">
        <v>29</v>
      </c>
      <c r="M57" s="45" t="s">
        <v>59</v>
      </c>
      <c r="N57" s="20"/>
      <c r="O57" s="20"/>
      <c r="P57" s="20"/>
      <c r="Q57" s="16"/>
      <c r="R57" s="117">
        <v>0</v>
      </c>
      <c r="S57" s="46"/>
    </row>
    <row r="58" spans="1:19" ht="20.25" customHeight="1" x14ac:dyDescent="0.2">
      <c r="A58" s="71" t="s">
        <v>52</v>
      </c>
      <c r="B58" s="22"/>
      <c r="C58" s="22"/>
      <c r="D58" s="22"/>
      <c r="E58" s="22"/>
      <c r="F58" s="72"/>
      <c r="G58" s="73" t="s">
        <v>53</v>
      </c>
      <c r="H58" s="22"/>
      <c r="I58" s="22"/>
      <c r="J58" s="22"/>
      <c r="K58" s="22"/>
      <c r="L58" s="51">
        <v>30</v>
      </c>
      <c r="M58" s="52" t="s">
        <v>60</v>
      </c>
      <c r="N58" s="53"/>
      <c r="O58" s="53"/>
      <c r="P58" s="53"/>
      <c r="Q58" s="54"/>
      <c r="R58" s="112">
        <v>0</v>
      </c>
      <c r="S58" s="74"/>
    </row>
    <row r="59" spans="1:19" x14ac:dyDescent="0.2">
      <c r="A59" s="135"/>
      <c r="B59" s="135"/>
      <c r="C59" s="135"/>
      <c r="D59" s="135"/>
      <c r="E59" s="135"/>
      <c r="F59" s="135"/>
      <c r="G59" s="135"/>
      <c r="H59" s="135"/>
      <c r="I59" s="135"/>
      <c r="J59" s="135"/>
      <c r="K59" s="135"/>
      <c r="L59" s="135"/>
      <c r="M59" s="135"/>
      <c r="N59" s="135"/>
      <c r="O59" s="135"/>
      <c r="P59" s="135"/>
      <c r="Q59" s="135"/>
      <c r="R59" s="135"/>
    </row>
    <row r="60" spans="1:19" x14ac:dyDescent="0.2">
      <c r="A60" s="135"/>
      <c r="B60" s="135"/>
      <c r="C60" s="135"/>
      <c r="D60" s="135"/>
      <c r="E60" s="135"/>
      <c r="F60" s="135"/>
      <c r="G60" s="135"/>
      <c r="H60" s="135"/>
      <c r="I60" s="135"/>
      <c r="J60" s="135"/>
      <c r="K60" s="135"/>
      <c r="L60" s="135"/>
      <c r="M60" s="135"/>
      <c r="N60" s="135"/>
      <c r="O60" s="135"/>
      <c r="P60" s="135"/>
      <c r="Q60" s="135"/>
      <c r="R60" s="135"/>
    </row>
    <row r="61" spans="1:19" ht="27" customHeight="1" x14ac:dyDescent="0.2">
      <c r="A61" s="319"/>
      <c r="B61" s="319"/>
      <c r="C61" s="319"/>
      <c r="D61" s="319"/>
      <c r="E61" s="319"/>
      <c r="F61" s="319"/>
      <c r="G61" s="319"/>
      <c r="H61" s="319"/>
      <c r="I61" s="319"/>
      <c r="J61" s="319"/>
      <c r="K61" s="319"/>
      <c r="L61" s="319"/>
      <c r="M61" s="319"/>
      <c r="N61" s="319"/>
      <c r="O61" s="319"/>
      <c r="P61" s="319"/>
      <c r="Q61" s="319"/>
      <c r="R61" s="319"/>
    </row>
    <row r="62" spans="1:19" x14ac:dyDescent="0.2">
      <c r="A62" s="135"/>
      <c r="B62" s="135"/>
      <c r="C62" s="135"/>
      <c r="D62" s="135"/>
      <c r="E62" s="135"/>
      <c r="F62" s="135"/>
      <c r="G62" s="135"/>
      <c r="H62" s="135"/>
      <c r="I62" s="135"/>
      <c r="J62" s="135"/>
      <c r="K62" s="135"/>
      <c r="L62" s="135"/>
      <c r="M62" s="135"/>
      <c r="N62" s="135"/>
      <c r="O62" s="135"/>
      <c r="P62" s="135"/>
      <c r="Q62" s="135"/>
      <c r="R62" s="135"/>
    </row>
  </sheetData>
  <sheetProtection formatCells="0" formatColumns="0" formatRows="0" insertColumns="0" insertRows="0" insertHyperlinks="0" deleteColumns="0" deleteRows="0" sort="0" autoFilter="0" pivotTables="0"/>
  <mergeCells count="5">
    <mergeCell ref="E5:J5"/>
    <mergeCell ref="E7:J7"/>
    <mergeCell ref="E9:J9"/>
    <mergeCell ref="P9:R9"/>
    <mergeCell ref="A61:R61"/>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40"/>
  <sheetViews>
    <sheetView showGridLines="0" workbookViewId="0">
      <selection activeCell="C25" sqref="C25"/>
    </sheetView>
  </sheetViews>
  <sheetFormatPr defaultRowHeight="11.25" x14ac:dyDescent="0.2"/>
  <cols>
    <col min="1" max="1" width="11.7109375" style="162" customWidth="1"/>
    <col min="2" max="2" width="62.85546875" style="162" customWidth="1"/>
    <col min="3" max="3" width="13.5703125" style="162" customWidth="1"/>
    <col min="4" max="4" width="9.140625" style="163"/>
    <col min="5" max="16384" width="9.140625" style="162"/>
  </cols>
  <sheetData>
    <row r="1" spans="1:4" s="2" customFormat="1" ht="18" x14ac:dyDescent="0.25">
      <c r="A1" s="77" t="s">
        <v>80</v>
      </c>
      <c r="B1" s="86"/>
      <c r="C1" s="86"/>
      <c r="D1" s="75"/>
    </row>
    <row r="2" spans="1:4" s="2" customFormat="1" ht="12.75" x14ac:dyDescent="0.2">
      <c r="A2" s="78" t="s">
        <v>61</v>
      </c>
      <c r="B2" s="80" t="str">
        <f>'Krycí list'!E5</f>
        <v>Odborné učebny</v>
      </c>
      <c r="C2" s="87"/>
      <c r="D2" s="75"/>
    </row>
    <row r="3" spans="1:4" s="2" customFormat="1" ht="12.75" x14ac:dyDescent="0.2">
      <c r="A3" s="78" t="s">
        <v>62</v>
      </c>
      <c r="B3" s="80" t="str">
        <f>'Krycí list'!E7</f>
        <v>Základní škola Bosonožská 9 
625 00 Brno - Starý Lískovec</v>
      </c>
      <c r="C3" s="88"/>
      <c r="D3" s="75"/>
    </row>
    <row r="4" spans="1:4" s="2" customFormat="1" ht="12.75" x14ac:dyDescent="0.2">
      <c r="A4" s="78" t="s">
        <v>63</v>
      </c>
      <c r="B4" s="80" t="str">
        <f>'Krycí list'!E9</f>
        <v>NEOCENĚNÝ SOUPIS PRACÍ A DODÁVEK A SLUŽEB</v>
      </c>
      <c r="C4" s="88"/>
      <c r="D4" s="75"/>
    </row>
    <row r="5" spans="1:4" s="2" customFormat="1" ht="12.75" x14ac:dyDescent="0.2">
      <c r="A5" s="79" t="s">
        <v>64</v>
      </c>
      <c r="B5" s="80" t="str">
        <f>'Krycí list'!P5</f>
        <v xml:space="preserve"> </v>
      </c>
      <c r="C5" s="88"/>
      <c r="D5" s="75"/>
    </row>
    <row r="6" spans="1:4" s="2" customFormat="1" ht="6" customHeight="1" x14ac:dyDescent="0.2">
      <c r="A6" s="79"/>
      <c r="B6" s="80"/>
      <c r="C6" s="88"/>
      <c r="D6" s="75"/>
    </row>
    <row r="7" spans="1:4" s="2" customFormat="1" ht="12.75" x14ac:dyDescent="0.2">
      <c r="A7" s="89" t="s">
        <v>65</v>
      </c>
      <c r="B7" s="80" t="str">
        <f>'Krycí list'!E26</f>
        <v>Základní škola Bosonožská</v>
      </c>
      <c r="C7" s="88"/>
      <c r="D7" s="75"/>
    </row>
    <row r="8" spans="1:4" s="2" customFormat="1" ht="12.75" x14ac:dyDescent="0.2">
      <c r="A8" s="89" t="s">
        <v>66</v>
      </c>
      <c r="B8" s="80" t="str">
        <f>'Krycí list'!E28</f>
        <v xml:space="preserve"> </v>
      </c>
      <c r="C8" s="88"/>
      <c r="D8" s="75"/>
    </row>
    <row r="9" spans="1:4" s="2" customFormat="1" ht="12.75" x14ac:dyDescent="0.2">
      <c r="A9" s="89" t="s">
        <v>67</v>
      </c>
      <c r="B9" s="81" t="str">
        <f>'Krycí list'!O31</f>
        <v>02/2024</v>
      </c>
      <c r="C9" s="88"/>
      <c r="D9" s="75"/>
    </row>
    <row r="10" spans="1:4" s="2" customFormat="1" ht="6.75" customHeight="1" x14ac:dyDescent="0.2">
      <c r="A10" s="86"/>
      <c r="B10" s="86"/>
      <c r="C10" s="86"/>
      <c r="D10" s="75"/>
    </row>
    <row r="11" spans="1:4" s="2" customFormat="1" ht="12.75" x14ac:dyDescent="0.2">
      <c r="A11" s="82" t="s">
        <v>68</v>
      </c>
      <c r="B11" s="83" t="s">
        <v>69</v>
      </c>
      <c r="C11" s="90" t="s">
        <v>70</v>
      </c>
      <c r="D11" s="75"/>
    </row>
    <row r="12" spans="1:4" s="2" customFormat="1" ht="12.75" x14ac:dyDescent="0.2">
      <c r="A12" s="84">
        <v>1</v>
      </c>
      <c r="B12" s="85">
        <v>2</v>
      </c>
      <c r="C12" s="91">
        <v>3</v>
      </c>
      <c r="D12" s="75"/>
    </row>
    <row r="13" spans="1:4" s="2" customFormat="1" ht="4.5" customHeight="1" x14ac:dyDescent="0.2">
      <c r="A13" s="92"/>
      <c r="B13" s="93"/>
      <c r="C13" s="93"/>
      <c r="D13" s="75"/>
    </row>
    <row r="14" spans="1:4" s="1" customFormat="1" ht="12" customHeight="1" x14ac:dyDescent="0.2">
      <c r="A14" s="295" t="s">
        <v>211</v>
      </c>
      <c r="B14" s="169" t="str">
        <f>'družina 37'!E14</f>
        <v>Koncové prvky</v>
      </c>
      <c r="C14" s="294">
        <f>'družina 37'!I14</f>
        <v>0</v>
      </c>
    </row>
    <row r="15" spans="1:4" s="1" customFormat="1" ht="12" customHeight="1" x14ac:dyDescent="0.2">
      <c r="A15" s="295" t="s">
        <v>212</v>
      </c>
      <c r="B15" s="169" t="str">
        <f>'družina 46'!E14</f>
        <v>Koncové prvky</v>
      </c>
      <c r="C15" s="294">
        <f>'družina 46'!I14</f>
        <v>0</v>
      </c>
    </row>
    <row r="16" spans="1:4" s="1" customFormat="1" ht="12" customHeight="1" x14ac:dyDescent="0.2">
      <c r="A16" s="295" t="s">
        <v>213</v>
      </c>
      <c r="B16" s="169" t="str">
        <f>'družina 47'!E14</f>
        <v>Koncové prvky</v>
      </c>
      <c r="C16" s="294">
        <f>'družina 47'!I14</f>
        <v>0</v>
      </c>
    </row>
    <row r="17" spans="1:4" s="1" customFormat="1" ht="12" customHeight="1" x14ac:dyDescent="0.2">
      <c r="A17" s="295" t="s">
        <v>214</v>
      </c>
      <c r="B17" s="169" t="str">
        <f>'fyz,che'!E14</f>
        <v>Koncové prvky</v>
      </c>
      <c r="C17" s="294">
        <f>'fyz,che'!I14</f>
        <v>0</v>
      </c>
    </row>
    <row r="18" spans="1:4" s="1" customFormat="1" ht="12" customHeight="1" x14ac:dyDescent="0.2">
      <c r="A18" s="295" t="s">
        <v>215</v>
      </c>
      <c r="B18" s="169" t="str">
        <f>'kabinet 43'!E14</f>
        <v>Koncové prvky</v>
      </c>
      <c r="C18" s="294">
        <f>'kabinet 43'!I14</f>
        <v>0</v>
      </c>
    </row>
    <row r="19" spans="1:4" s="1" customFormat="1" ht="12" customHeight="1" x14ac:dyDescent="0.2">
      <c r="A19" s="295" t="s">
        <v>216</v>
      </c>
      <c r="B19" s="169" t="str">
        <f>'matematika 45'!E14</f>
        <v>Koncové prvky</v>
      </c>
      <c r="C19" s="294">
        <f>'matematika 45'!I14</f>
        <v>0</v>
      </c>
    </row>
    <row r="20" spans="1:4" s="1" customFormat="1" ht="12" customHeight="1" x14ac:dyDescent="0.2">
      <c r="A20" s="295" t="s">
        <v>217</v>
      </c>
      <c r="B20" s="169" t="str">
        <f>polytechnika!E14</f>
        <v>Koncové prvky</v>
      </c>
      <c r="C20" s="294">
        <f>polytechnika!I14</f>
        <v>0</v>
      </c>
    </row>
    <row r="21" spans="1:4" s="1" customFormat="1" ht="12" customHeight="1" x14ac:dyDescent="0.2">
      <c r="A21" s="295" t="s">
        <v>218</v>
      </c>
      <c r="B21" s="169" t="str">
        <f>'přírodověda 44'!E14</f>
        <v>Koncové prvky</v>
      </c>
      <c r="C21" s="294">
        <f>'přírodověda 44'!I14</f>
        <v>0</v>
      </c>
    </row>
    <row r="22" spans="1:4" s="1" customFormat="1" ht="12" customHeight="1" x14ac:dyDescent="0.2">
      <c r="A22" s="295" t="s">
        <v>219</v>
      </c>
      <c r="B22" s="169" t="str">
        <f>robotika!E14</f>
        <v>Koncové prvky</v>
      </c>
      <c r="C22" s="294">
        <f>robotika!I14</f>
        <v>0</v>
      </c>
    </row>
    <row r="23" spans="1:4" s="1" customFormat="1" ht="12" customHeight="1" x14ac:dyDescent="0.2">
      <c r="A23" s="295" t="s">
        <v>279</v>
      </c>
      <c r="B23" s="169" t="str">
        <f>konektivita!E14</f>
        <v>Koncové prvky</v>
      </c>
      <c r="C23" s="294">
        <f>konektivita!I14</f>
        <v>0</v>
      </c>
    </row>
    <row r="24" spans="1:4" x14ac:dyDescent="0.2">
      <c r="A24" s="171"/>
      <c r="B24" s="176" t="s">
        <v>96</v>
      </c>
      <c r="C24" s="177">
        <f>SUM(C14:C23)</f>
        <v>0</v>
      </c>
      <c r="D24" s="175"/>
    </row>
    <row r="25" spans="1:4" x14ac:dyDescent="0.2">
      <c r="A25" s="171"/>
      <c r="B25" s="172"/>
      <c r="C25" s="173"/>
      <c r="D25" s="175"/>
    </row>
    <row r="26" spans="1:4" x14ac:dyDescent="0.2">
      <c r="A26" s="178"/>
      <c r="B26" s="172"/>
      <c r="C26" s="173"/>
    </row>
    <row r="27" spans="1:4" x14ac:dyDescent="0.2">
      <c r="A27" s="178"/>
      <c r="B27" s="172"/>
      <c r="C27" s="173"/>
    </row>
    <row r="28" spans="1:4" x14ac:dyDescent="0.2">
      <c r="A28" s="168"/>
      <c r="B28" s="169"/>
      <c r="C28" s="170"/>
    </row>
    <row r="29" spans="1:4" x14ac:dyDescent="0.2">
      <c r="A29" s="178"/>
      <c r="B29" s="172"/>
      <c r="C29" s="173"/>
    </row>
    <row r="30" spans="1:4" x14ac:dyDescent="0.2">
      <c r="A30" s="178"/>
      <c r="B30" s="172"/>
      <c r="C30" s="173"/>
    </row>
    <row r="31" spans="1:4" x14ac:dyDescent="0.2">
      <c r="A31" s="178"/>
      <c r="B31" s="172"/>
      <c r="C31" s="173"/>
    </row>
    <row r="32" spans="1:4" x14ac:dyDescent="0.2">
      <c r="A32" s="168"/>
      <c r="B32" s="169"/>
      <c r="C32" s="170"/>
    </row>
    <row r="33" spans="1:3" x14ac:dyDescent="0.2">
      <c r="A33" s="179"/>
      <c r="B33" s="172"/>
      <c r="C33" s="173"/>
    </row>
    <row r="34" spans="1:3" x14ac:dyDescent="0.2">
      <c r="A34" s="179"/>
      <c r="B34" s="172"/>
      <c r="C34" s="173"/>
    </row>
    <row r="35" spans="1:3" x14ac:dyDescent="0.2">
      <c r="A35" s="179"/>
      <c r="B35" s="172"/>
      <c r="C35" s="173"/>
    </row>
    <row r="36" spans="1:3" x14ac:dyDescent="0.2">
      <c r="A36" s="179"/>
      <c r="B36" s="172"/>
      <c r="C36" s="173"/>
    </row>
    <row r="37" spans="1:3" x14ac:dyDescent="0.2">
      <c r="A37" s="179"/>
      <c r="B37" s="172"/>
      <c r="C37" s="173"/>
    </row>
    <row r="38" spans="1:3" x14ac:dyDescent="0.2">
      <c r="A38" s="174"/>
      <c r="B38" s="176"/>
      <c r="C38" s="177"/>
    </row>
    <row r="39" spans="1:3" x14ac:dyDescent="0.2">
      <c r="A39" s="174"/>
      <c r="B39" s="174"/>
      <c r="C39" s="174"/>
    </row>
    <row r="40" spans="1:3" x14ac:dyDescent="0.2">
      <c r="A40" s="174"/>
      <c r="B40" s="174"/>
      <c r="C40" s="174"/>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AA43"/>
  <sheetViews>
    <sheetView showGridLines="0" zoomScaleNormal="100" workbookViewId="0">
      <selection activeCell="E21" sqref="E21"/>
    </sheetView>
  </sheetViews>
  <sheetFormatPr defaultRowHeight="12.75" x14ac:dyDescent="0.2"/>
  <cols>
    <col min="1" max="1" width="5.5703125" style="262" customWidth="1"/>
    <col min="2" max="2" width="4.42578125" style="265" customWidth="1"/>
    <col min="3" max="3" width="6.42578125" style="265" customWidth="1"/>
    <col min="4" max="4" width="12.7109375" style="274" customWidth="1"/>
    <col min="5" max="5" width="96" style="278" customWidth="1"/>
    <col min="6" max="6" width="7.7109375" style="265" customWidth="1"/>
    <col min="7" max="7" width="9.85546875" style="262" customWidth="1"/>
    <col min="8" max="8" width="13.28515625" style="262" customWidth="1"/>
    <col min="9" max="9" width="15.5703125" style="262" customWidth="1"/>
    <col min="10" max="10" width="6.7109375" style="262" customWidth="1"/>
    <col min="11" max="11" width="15.5703125" style="262" customWidth="1"/>
    <col min="12" max="12" width="9.140625" style="262"/>
    <col min="13" max="14" width="16.85546875" style="262" customWidth="1"/>
    <col min="15" max="27" width="9.140625" style="262"/>
    <col min="28" max="16384" width="9.140625" style="135"/>
  </cols>
  <sheetData>
    <row r="1" spans="1:27" s="283" customFormat="1" ht="18" x14ac:dyDescent="0.2">
      <c r="A1" s="285" t="s">
        <v>101</v>
      </c>
      <c r="B1" s="286"/>
      <c r="C1" s="286"/>
      <c r="D1" s="272"/>
      <c r="E1" s="272"/>
      <c r="F1" s="286"/>
      <c r="G1" s="286"/>
      <c r="H1" s="286"/>
      <c r="I1" s="286"/>
      <c r="J1" s="286"/>
      <c r="K1" s="286"/>
    </row>
    <row r="2" spans="1:27" s="283" customFormat="1" x14ac:dyDescent="0.2">
      <c r="A2" s="287" t="s">
        <v>61</v>
      </c>
      <c r="B2" s="286"/>
      <c r="C2" s="137" t="s">
        <v>249</v>
      </c>
      <c r="D2" s="267"/>
      <c r="E2" s="267"/>
      <c r="F2" s="286"/>
      <c r="G2" s="286"/>
      <c r="H2" s="286"/>
      <c r="I2" s="286"/>
      <c r="J2" s="286"/>
      <c r="K2" s="286"/>
    </row>
    <row r="3" spans="1:27" s="283" customFormat="1" x14ac:dyDescent="0.2">
      <c r="A3" s="287" t="s">
        <v>62</v>
      </c>
      <c r="B3" s="286"/>
      <c r="C3" s="322" t="str">
        <f>'Krycí list'!E7</f>
        <v>Základní škola Bosonožská 9 
625 00 Brno - Starý Lískovec</v>
      </c>
      <c r="D3" s="321"/>
      <c r="E3" s="321"/>
      <c r="F3" s="286"/>
      <c r="G3" s="286"/>
      <c r="H3" s="286"/>
      <c r="I3" s="137"/>
      <c r="J3" s="286"/>
      <c r="K3" s="286"/>
    </row>
    <row r="4" spans="1:27" s="283" customFormat="1" x14ac:dyDescent="0.2">
      <c r="A4" s="287" t="s">
        <v>63</v>
      </c>
      <c r="B4" s="286"/>
      <c r="C4" s="137" t="str">
        <f>'Krycí list'!E9</f>
        <v>NEOCENĚNÝ SOUPIS PRACÍ A DODÁVEK A SLUŽEB</v>
      </c>
      <c r="D4" s="267"/>
      <c r="E4" s="267"/>
      <c r="F4" s="286"/>
      <c r="G4" s="286"/>
      <c r="H4" s="286"/>
      <c r="I4" s="137"/>
      <c r="J4" s="286"/>
      <c r="K4" s="286"/>
    </row>
    <row r="5" spans="1:27" s="283" customFormat="1" x14ac:dyDescent="0.2">
      <c r="A5" s="286" t="s">
        <v>71</v>
      </c>
      <c r="B5" s="286"/>
      <c r="C5" s="137" t="str">
        <f>'Krycí list'!P5</f>
        <v xml:space="preserve"> </v>
      </c>
      <c r="D5" s="267"/>
      <c r="E5" s="267"/>
      <c r="F5" s="286"/>
      <c r="G5" s="286"/>
      <c r="H5" s="286"/>
      <c r="I5" s="137"/>
      <c r="J5" s="286"/>
      <c r="K5" s="286"/>
    </row>
    <row r="6" spans="1:27" s="283" customFormat="1" x14ac:dyDescent="0.2">
      <c r="A6" s="286"/>
      <c r="B6" s="286"/>
      <c r="C6" s="137"/>
      <c r="D6" s="267"/>
      <c r="E6" s="267"/>
      <c r="F6" s="286"/>
      <c r="G6" s="286"/>
      <c r="H6" s="286"/>
      <c r="I6" s="137"/>
      <c r="J6" s="286"/>
      <c r="K6" s="286"/>
    </row>
    <row r="7" spans="1:27" s="283" customFormat="1" x14ac:dyDescent="0.2">
      <c r="A7" s="286" t="s">
        <v>65</v>
      </c>
      <c r="B7" s="286"/>
      <c r="C7" s="322" t="str">
        <f>'Krycí list'!E26</f>
        <v>Základní škola Bosonožská</v>
      </c>
      <c r="D7" s="321"/>
      <c r="E7" s="321"/>
      <c r="F7" s="286"/>
      <c r="G7" s="286"/>
      <c r="H7" s="286"/>
      <c r="I7" s="137"/>
      <c r="J7" s="286"/>
      <c r="K7" s="286"/>
    </row>
    <row r="8" spans="1:27" s="283" customFormat="1" x14ac:dyDescent="0.2">
      <c r="A8" s="286" t="s">
        <v>66</v>
      </c>
      <c r="B8" s="286"/>
      <c r="C8" s="322" t="str">
        <f>'Krycí list'!E28</f>
        <v xml:space="preserve"> </v>
      </c>
      <c r="D8" s="321"/>
      <c r="E8" s="267"/>
      <c r="F8" s="286"/>
      <c r="G8" s="286"/>
      <c r="H8" s="286"/>
      <c r="I8" s="137"/>
      <c r="J8" s="286"/>
      <c r="K8" s="286"/>
    </row>
    <row r="9" spans="1:27" s="283" customFormat="1" x14ac:dyDescent="0.2">
      <c r="A9" s="286" t="s">
        <v>67</v>
      </c>
      <c r="B9" s="286"/>
      <c r="C9" s="320" t="str">
        <f>'Krycí list'!O31</f>
        <v>02/2024</v>
      </c>
      <c r="D9" s="321"/>
      <c r="E9" s="267"/>
      <c r="F9" s="286"/>
      <c r="G9" s="286"/>
      <c r="H9" s="286"/>
      <c r="I9" s="137"/>
      <c r="J9" s="286"/>
      <c r="K9" s="286"/>
    </row>
    <row r="10" spans="1:27" s="283" customFormat="1" x14ac:dyDescent="0.2">
      <c r="A10" s="286"/>
      <c r="B10" s="286"/>
      <c r="C10" s="286"/>
      <c r="D10" s="272"/>
      <c r="E10" s="272"/>
      <c r="F10" s="286"/>
      <c r="G10" s="286"/>
      <c r="H10" s="286"/>
      <c r="I10" s="286"/>
      <c r="J10" s="286"/>
      <c r="K10" s="286"/>
    </row>
    <row r="11" spans="1:27" s="284" customFormat="1" ht="38.25" x14ac:dyDescent="0.2">
      <c r="A11" s="138" t="s">
        <v>72</v>
      </c>
      <c r="B11" s="139" t="s">
        <v>73</v>
      </c>
      <c r="C11" s="139" t="s">
        <v>74</v>
      </c>
      <c r="D11" s="139" t="s">
        <v>75</v>
      </c>
      <c r="E11" s="139" t="s">
        <v>94</v>
      </c>
      <c r="F11" s="139" t="s">
        <v>76</v>
      </c>
      <c r="G11" s="139" t="s">
        <v>77</v>
      </c>
      <c r="H11" s="139" t="s">
        <v>97</v>
      </c>
      <c r="I11" s="139" t="s">
        <v>98</v>
      </c>
      <c r="J11" s="139" t="s">
        <v>78</v>
      </c>
      <c r="K11" s="139" t="s">
        <v>95</v>
      </c>
      <c r="M11" s="302" t="s">
        <v>246</v>
      </c>
      <c r="N11" s="302" t="s">
        <v>247</v>
      </c>
    </row>
    <row r="12" spans="1:27" s="265" customFormat="1" x14ac:dyDescent="0.2">
      <c r="A12" s="150">
        <v>1</v>
      </c>
      <c r="B12" s="151">
        <v>2</v>
      </c>
      <c r="C12" s="151">
        <v>3</v>
      </c>
      <c r="D12" s="140">
        <v>4</v>
      </c>
      <c r="E12" s="140">
        <v>5</v>
      </c>
      <c r="F12" s="151">
        <v>6</v>
      </c>
      <c r="G12" s="151">
        <v>7</v>
      </c>
      <c r="H12" s="151">
        <v>8</v>
      </c>
      <c r="I12" s="151">
        <v>9</v>
      </c>
      <c r="J12" s="151">
        <v>10</v>
      </c>
      <c r="K12" s="151">
        <v>11</v>
      </c>
      <c r="M12" s="151">
        <v>11</v>
      </c>
      <c r="N12" s="151">
        <v>12</v>
      </c>
    </row>
    <row r="13" spans="1:27" x14ac:dyDescent="0.2">
      <c r="A13" s="261"/>
      <c r="B13" s="264"/>
      <c r="C13" s="264"/>
      <c r="D13" s="273"/>
      <c r="E13" s="275"/>
      <c r="F13" s="264"/>
      <c r="G13" s="261"/>
      <c r="H13" s="261"/>
      <c r="I13" s="261"/>
      <c r="J13" s="261"/>
      <c r="K13" s="261"/>
    </row>
    <row r="14" spans="1:27" s="141" customFormat="1" x14ac:dyDescent="0.2">
      <c r="A14" s="227"/>
      <c r="B14" s="144"/>
      <c r="C14" s="144"/>
      <c r="D14" s="268" t="s">
        <v>86</v>
      </c>
      <c r="E14" s="164" t="s">
        <v>209</v>
      </c>
      <c r="F14" s="279"/>
      <c r="G14" s="280"/>
      <c r="H14" s="280"/>
      <c r="I14" s="165">
        <f>I15+I23+I33</f>
        <v>0</v>
      </c>
      <c r="J14" s="147"/>
      <c r="K14" s="146"/>
      <c r="L14" s="280"/>
      <c r="M14" s="280"/>
      <c r="N14" s="280"/>
      <c r="O14" s="280"/>
      <c r="P14" s="280"/>
      <c r="Q14" s="280"/>
      <c r="R14" s="280"/>
      <c r="S14" s="280"/>
      <c r="T14" s="280"/>
      <c r="U14" s="280"/>
      <c r="V14" s="280"/>
      <c r="W14" s="280"/>
      <c r="X14" s="280"/>
      <c r="Y14" s="280"/>
      <c r="Z14" s="280"/>
      <c r="AA14" s="280"/>
    </row>
    <row r="15" spans="1:27" s="136" customFormat="1" x14ac:dyDescent="0.2">
      <c r="A15" s="227"/>
      <c r="B15" s="142"/>
      <c r="C15" s="266"/>
      <c r="D15" s="269"/>
      <c r="E15" s="276" t="s">
        <v>227</v>
      </c>
      <c r="F15" s="266"/>
      <c r="G15" s="281"/>
      <c r="H15" s="281"/>
      <c r="I15" s="143">
        <f>SUM(I16:I22)</f>
        <v>0</v>
      </c>
      <c r="J15" s="147"/>
      <c r="K15" s="146"/>
      <c r="L15" s="229"/>
      <c r="M15" s="229"/>
      <c r="N15" s="229"/>
      <c r="O15" s="229"/>
      <c r="P15" s="229"/>
      <c r="Q15" s="229"/>
      <c r="R15" s="229"/>
      <c r="S15" s="229"/>
      <c r="T15" s="229"/>
      <c r="U15" s="229"/>
      <c r="V15" s="229"/>
      <c r="W15" s="229"/>
      <c r="X15" s="229"/>
      <c r="Y15" s="229"/>
      <c r="Z15" s="229"/>
      <c r="AA15" s="229"/>
    </row>
    <row r="16" spans="1:27" s="136" customFormat="1" ht="63.75" x14ac:dyDescent="0.2">
      <c r="A16" s="227">
        <v>1</v>
      </c>
      <c r="B16" s="144"/>
      <c r="C16" s="144" t="s">
        <v>100</v>
      </c>
      <c r="D16" s="184" t="s">
        <v>127</v>
      </c>
      <c r="E16" s="167" t="s">
        <v>126</v>
      </c>
      <c r="F16" s="144" t="s">
        <v>79</v>
      </c>
      <c r="G16" s="145">
        <v>1</v>
      </c>
      <c r="H16" s="146"/>
      <c r="I16" s="146">
        <f t="shared" ref="I16:I18" si="0">ROUND(G16*H16,2)</f>
        <v>0</v>
      </c>
      <c r="J16" s="147">
        <v>21</v>
      </c>
      <c r="K16" s="146">
        <f t="shared" ref="K16:K22" si="1">I16+((I16/100)*J16)</f>
        <v>0</v>
      </c>
      <c r="L16" s="229"/>
      <c r="M16" s="303"/>
      <c r="N16" s="229"/>
      <c r="O16" s="229"/>
      <c r="P16" s="229"/>
      <c r="Q16" s="229"/>
      <c r="R16" s="229"/>
      <c r="S16" s="229"/>
      <c r="T16" s="229"/>
      <c r="U16" s="229"/>
      <c r="V16" s="229"/>
      <c r="W16" s="229"/>
      <c r="X16" s="229"/>
      <c r="Y16" s="229"/>
      <c r="Z16" s="229"/>
      <c r="AA16" s="229"/>
    </row>
    <row r="17" spans="1:27" s="136" customFormat="1" ht="89.25" x14ac:dyDescent="0.2">
      <c r="A17" s="227">
        <v>2</v>
      </c>
      <c r="B17" s="144"/>
      <c r="C17" s="144" t="s">
        <v>100</v>
      </c>
      <c r="D17" s="184" t="s">
        <v>124</v>
      </c>
      <c r="E17" s="167" t="s">
        <v>125</v>
      </c>
      <c r="F17" s="144" t="s">
        <v>79</v>
      </c>
      <c r="G17" s="145">
        <v>1</v>
      </c>
      <c r="H17" s="146"/>
      <c r="I17" s="146">
        <f t="shared" ref="I17" si="2">ROUND(G17*H17,2)</f>
        <v>0</v>
      </c>
      <c r="J17" s="147">
        <v>21</v>
      </c>
      <c r="K17" s="146">
        <f t="shared" ref="K17" si="3">I17+((I17/100)*J17)</f>
        <v>0</v>
      </c>
      <c r="L17" s="229"/>
      <c r="M17" s="229"/>
      <c r="N17" s="229"/>
      <c r="O17" s="229"/>
      <c r="P17" s="229"/>
      <c r="Q17" s="229"/>
      <c r="R17" s="229"/>
      <c r="S17" s="229"/>
      <c r="T17" s="229"/>
      <c r="U17" s="229"/>
      <c r="V17" s="229"/>
      <c r="W17" s="229"/>
      <c r="X17" s="229"/>
      <c r="Y17" s="229"/>
      <c r="Z17" s="229"/>
      <c r="AA17" s="229"/>
    </row>
    <row r="18" spans="1:27" s="136" customFormat="1" ht="51" x14ac:dyDescent="0.2">
      <c r="A18" s="227">
        <v>3</v>
      </c>
      <c r="B18" s="144"/>
      <c r="C18" s="144" t="s">
        <v>100</v>
      </c>
      <c r="D18" s="184" t="s">
        <v>237</v>
      </c>
      <c r="E18" s="183" t="s">
        <v>236</v>
      </c>
      <c r="F18" s="144" t="s">
        <v>79</v>
      </c>
      <c r="G18" s="145">
        <v>1</v>
      </c>
      <c r="H18" s="157"/>
      <c r="I18" s="146">
        <f t="shared" si="0"/>
        <v>0</v>
      </c>
      <c r="J18" s="147">
        <v>21</v>
      </c>
      <c r="K18" s="146">
        <f t="shared" si="1"/>
        <v>0</v>
      </c>
      <c r="L18" s="229"/>
      <c r="M18" s="229"/>
      <c r="N18" s="229"/>
      <c r="O18" s="229"/>
      <c r="P18" s="229"/>
      <c r="Q18" s="229"/>
      <c r="R18" s="229"/>
      <c r="S18" s="229"/>
      <c r="T18" s="229"/>
      <c r="U18" s="229"/>
      <c r="V18" s="229"/>
      <c r="W18" s="229"/>
      <c r="X18" s="229"/>
      <c r="Y18" s="229"/>
      <c r="Z18" s="229"/>
      <c r="AA18" s="229"/>
    </row>
    <row r="19" spans="1:27" s="159" customFormat="1" ht="51" x14ac:dyDescent="0.2">
      <c r="A19" s="227">
        <v>4</v>
      </c>
      <c r="B19" s="152"/>
      <c r="C19" s="152" t="s">
        <v>100</v>
      </c>
      <c r="D19" s="270" t="s">
        <v>103</v>
      </c>
      <c r="E19" s="166" t="s">
        <v>113</v>
      </c>
      <c r="F19" s="152" t="s">
        <v>79</v>
      </c>
      <c r="G19" s="156">
        <v>1</v>
      </c>
      <c r="H19" s="157"/>
      <c r="I19" s="157">
        <f t="shared" ref="I19" si="4">ROUND(G19*H19,2)</f>
        <v>0</v>
      </c>
      <c r="J19" s="158">
        <v>21</v>
      </c>
      <c r="K19" s="157">
        <f t="shared" si="1"/>
        <v>0</v>
      </c>
      <c r="L19" s="256"/>
      <c r="M19" s="256"/>
      <c r="N19" s="256"/>
      <c r="O19" s="256"/>
      <c r="P19" s="256"/>
      <c r="Q19" s="256"/>
      <c r="R19" s="256"/>
      <c r="S19" s="256"/>
      <c r="T19" s="256"/>
      <c r="U19" s="256"/>
      <c r="V19" s="256"/>
      <c r="W19" s="256"/>
      <c r="X19" s="256"/>
      <c r="Y19" s="256"/>
      <c r="Z19" s="256"/>
      <c r="AA19" s="256"/>
    </row>
    <row r="20" spans="1:27" s="159" customFormat="1" ht="25.5" x14ac:dyDescent="0.2">
      <c r="A20" s="227">
        <v>5</v>
      </c>
      <c r="B20" s="152"/>
      <c r="C20" s="144" t="s">
        <v>100</v>
      </c>
      <c r="D20" s="185" t="s">
        <v>114</v>
      </c>
      <c r="E20" s="166" t="s">
        <v>115</v>
      </c>
      <c r="F20" s="144" t="s">
        <v>79</v>
      </c>
      <c r="G20" s="156">
        <v>1</v>
      </c>
      <c r="H20" s="146"/>
      <c r="I20" s="160">
        <f t="shared" ref="I20:I22" si="5">ROUND(G20*H20,2)</f>
        <v>0</v>
      </c>
      <c r="J20" s="147">
        <v>21</v>
      </c>
      <c r="K20" s="146">
        <f t="shared" si="1"/>
        <v>0</v>
      </c>
      <c r="L20" s="256"/>
      <c r="M20" s="256"/>
      <c r="N20" s="256"/>
      <c r="O20" s="256"/>
      <c r="P20" s="256"/>
      <c r="Q20" s="256"/>
      <c r="R20" s="256"/>
      <c r="S20" s="256"/>
      <c r="T20" s="256"/>
      <c r="U20" s="256"/>
      <c r="V20" s="256"/>
      <c r="W20" s="256"/>
      <c r="X20" s="256"/>
      <c r="Y20" s="256"/>
      <c r="Z20" s="256"/>
      <c r="AA20" s="256"/>
    </row>
    <row r="21" spans="1:27" s="159" customFormat="1" ht="63.75" x14ac:dyDescent="0.2">
      <c r="A21" s="227">
        <v>6</v>
      </c>
      <c r="B21" s="152"/>
      <c r="C21" s="144" t="s">
        <v>100</v>
      </c>
      <c r="D21" s="184" t="s">
        <v>117</v>
      </c>
      <c r="E21" s="167" t="s">
        <v>118</v>
      </c>
      <c r="F21" s="144" t="s">
        <v>79</v>
      </c>
      <c r="G21" s="145">
        <v>1</v>
      </c>
      <c r="H21" s="146"/>
      <c r="I21" s="146">
        <f t="shared" si="5"/>
        <v>0</v>
      </c>
      <c r="J21" s="147">
        <v>21</v>
      </c>
      <c r="K21" s="146">
        <f t="shared" si="1"/>
        <v>0</v>
      </c>
      <c r="L21" s="256"/>
      <c r="M21" s="303"/>
      <c r="N21" s="256"/>
      <c r="O21" s="256"/>
      <c r="P21" s="256"/>
      <c r="Q21" s="256"/>
      <c r="R21" s="256"/>
      <c r="S21" s="256"/>
      <c r="T21" s="256"/>
      <c r="U21" s="256"/>
      <c r="V21" s="256"/>
      <c r="W21" s="256"/>
      <c r="X21" s="256"/>
      <c r="Y21" s="256"/>
      <c r="Z21" s="256"/>
      <c r="AA21" s="256"/>
    </row>
    <row r="22" spans="1:27" s="136" customFormat="1" ht="51" x14ac:dyDescent="0.2">
      <c r="A22" s="227">
        <v>7</v>
      </c>
      <c r="B22" s="228"/>
      <c r="C22" s="144" t="s">
        <v>100</v>
      </c>
      <c r="D22" s="184" t="s">
        <v>83</v>
      </c>
      <c r="E22" s="166" t="s">
        <v>128</v>
      </c>
      <c r="F22" s="144" t="s">
        <v>79</v>
      </c>
      <c r="G22" s="145">
        <v>1</v>
      </c>
      <c r="H22" s="146"/>
      <c r="I22" s="160">
        <f t="shared" si="5"/>
        <v>0</v>
      </c>
      <c r="J22" s="147">
        <v>21</v>
      </c>
      <c r="K22" s="146">
        <f t="shared" si="1"/>
        <v>0</v>
      </c>
      <c r="L22" s="229"/>
      <c r="M22" s="303"/>
      <c r="N22" s="229"/>
      <c r="O22" s="229"/>
      <c r="P22" s="229"/>
      <c r="Q22" s="229"/>
      <c r="R22" s="229"/>
      <c r="S22" s="229"/>
      <c r="T22" s="229"/>
      <c r="U22" s="229"/>
      <c r="V22" s="229"/>
      <c r="W22" s="229"/>
      <c r="X22" s="229"/>
      <c r="Y22" s="229"/>
      <c r="Z22" s="229"/>
      <c r="AA22" s="229"/>
    </row>
    <row r="23" spans="1:27" s="136" customFormat="1" x14ac:dyDescent="0.2">
      <c r="A23" s="227"/>
      <c r="B23" s="142"/>
      <c r="C23" s="266"/>
      <c r="D23" s="269"/>
      <c r="E23" s="276" t="s">
        <v>123</v>
      </c>
      <c r="F23" s="266"/>
      <c r="G23" s="281"/>
      <c r="H23" s="281"/>
      <c r="I23" s="143">
        <f>SUM(I24:I32)</f>
        <v>0</v>
      </c>
      <c r="J23" s="147"/>
      <c r="K23" s="146"/>
      <c r="L23" s="229"/>
      <c r="M23" s="229"/>
      <c r="N23" s="229"/>
      <c r="O23" s="229"/>
      <c r="P23" s="229"/>
      <c r="Q23" s="229"/>
      <c r="R23" s="229"/>
      <c r="S23" s="229"/>
      <c r="T23" s="229"/>
      <c r="U23" s="229"/>
      <c r="V23" s="229"/>
      <c r="W23" s="229"/>
      <c r="X23" s="229"/>
      <c r="Y23" s="229"/>
      <c r="Z23" s="229"/>
      <c r="AA23" s="229"/>
    </row>
    <row r="24" spans="1:27" s="188" customFormat="1" ht="102" x14ac:dyDescent="0.2">
      <c r="A24" s="230">
        <v>8</v>
      </c>
      <c r="B24" s="194"/>
      <c r="C24" s="194" t="s">
        <v>100</v>
      </c>
      <c r="D24" s="244" t="s">
        <v>84</v>
      </c>
      <c r="E24" s="166" t="s">
        <v>183</v>
      </c>
      <c r="F24" s="194" t="s">
        <v>79</v>
      </c>
      <c r="G24" s="202">
        <v>1</v>
      </c>
      <c r="H24" s="199"/>
      <c r="I24" s="199">
        <f t="shared" ref="I24" si="6">ROUND(G24*H24,2)</f>
        <v>0</v>
      </c>
      <c r="J24" s="198">
        <v>21</v>
      </c>
      <c r="K24" s="199">
        <f t="shared" ref="K24" si="7">I24+((I24/100)*J24)</f>
        <v>0</v>
      </c>
      <c r="L24" s="253"/>
      <c r="M24" s="304"/>
      <c r="N24" s="304"/>
      <c r="O24" s="253"/>
      <c r="P24" s="253"/>
      <c r="Q24" s="253"/>
      <c r="R24" s="253"/>
      <c r="S24" s="253"/>
      <c r="T24" s="253"/>
      <c r="U24" s="253"/>
      <c r="V24" s="253"/>
      <c r="W24" s="253"/>
      <c r="X24" s="253"/>
      <c r="Y24" s="253"/>
      <c r="Z24" s="253"/>
      <c r="AA24" s="253"/>
    </row>
    <row r="25" spans="1:27" s="136" customFormat="1" ht="63.75" x14ac:dyDescent="0.2">
      <c r="A25" s="227">
        <v>9</v>
      </c>
      <c r="B25" s="144"/>
      <c r="C25" s="144" t="s">
        <v>100</v>
      </c>
      <c r="D25" s="184" t="s">
        <v>129</v>
      </c>
      <c r="E25" s="166" t="s">
        <v>130</v>
      </c>
      <c r="F25" s="144" t="s">
        <v>79</v>
      </c>
      <c r="G25" s="145">
        <v>1</v>
      </c>
      <c r="H25" s="157"/>
      <c r="I25" s="146">
        <f t="shared" ref="I25:I32" si="8">ROUND(G25*H25,2)</f>
        <v>0</v>
      </c>
      <c r="J25" s="147">
        <v>21</v>
      </c>
      <c r="K25" s="146">
        <f t="shared" ref="K25:K32" si="9">I25+((I25/100)*J25)</f>
        <v>0</v>
      </c>
      <c r="L25" s="229"/>
      <c r="M25" s="303"/>
      <c r="N25" s="229"/>
      <c r="O25" s="229"/>
      <c r="P25" s="229"/>
      <c r="Q25" s="229"/>
      <c r="R25" s="229"/>
      <c r="S25" s="229"/>
      <c r="T25" s="229"/>
      <c r="U25" s="229"/>
      <c r="V25" s="229"/>
      <c r="W25" s="229"/>
      <c r="X25" s="229"/>
      <c r="Y25" s="229"/>
      <c r="Z25" s="229"/>
      <c r="AA25" s="229"/>
    </row>
    <row r="26" spans="1:27" s="136" customFormat="1" ht="51" x14ac:dyDescent="0.2">
      <c r="A26" s="227">
        <v>10</v>
      </c>
      <c r="B26" s="144"/>
      <c r="C26" s="144" t="s">
        <v>100</v>
      </c>
      <c r="D26" s="161" t="s">
        <v>119</v>
      </c>
      <c r="E26" s="180" t="s">
        <v>184</v>
      </c>
      <c r="F26" s="144" t="s">
        <v>79</v>
      </c>
      <c r="G26" s="156">
        <f>G24</f>
        <v>1</v>
      </c>
      <c r="H26" s="146"/>
      <c r="I26" s="146">
        <f t="shared" ref="I26:I29" si="10">ROUND(G26*H26,2)</f>
        <v>0</v>
      </c>
      <c r="J26" s="147">
        <v>21</v>
      </c>
      <c r="K26" s="146">
        <f t="shared" si="9"/>
        <v>0</v>
      </c>
      <c r="L26" s="229"/>
      <c r="M26" s="229"/>
      <c r="N26" s="229"/>
      <c r="O26" s="229"/>
      <c r="P26" s="229"/>
      <c r="Q26" s="229"/>
      <c r="R26" s="229"/>
      <c r="S26" s="229"/>
      <c r="T26" s="229"/>
      <c r="U26" s="229"/>
      <c r="V26" s="229"/>
      <c r="W26" s="229"/>
      <c r="X26" s="229"/>
      <c r="Y26" s="229"/>
      <c r="Z26" s="229"/>
      <c r="AA26" s="229"/>
    </row>
    <row r="27" spans="1:27" s="136" customFormat="1" ht="38.25" x14ac:dyDescent="0.2">
      <c r="A27" s="227">
        <v>11</v>
      </c>
      <c r="B27" s="144"/>
      <c r="C27" s="144" t="s">
        <v>100</v>
      </c>
      <c r="D27" s="161" t="s">
        <v>120</v>
      </c>
      <c r="E27" s="299" t="s">
        <v>228</v>
      </c>
      <c r="F27" s="144" t="s">
        <v>79</v>
      </c>
      <c r="G27" s="156">
        <f>G26</f>
        <v>1</v>
      </c>
      <c r="H27" s="146"/>
      <c r="I27" s="146">
        <f t="shared" si="10"/>
        <v>0</v>
      </c>
      <c r="J27" s="147">
        <v>21</v>
      </c>
      <c r="K27" s="146">
        <f t="shared" si="9"/>
        <v>0</v>
      </c>
      <c r="L27" s="229"/>
      <c r="M27" s="229"/>
      <c r="N27" s="229"/>
      <c r="O27" s="229"/>
      <c r="P27" s="229"/>
      <c r="Q27" s="229"/>
      <c r="R27" s="229"/>
      <c r="S27" s="229"/>
      <c r="T27" s="229"/>
      <c r="U27" s="229"/>
      <c r="V27" s="229"/>
      <c r="W27" s="229"/>
      <c r="X27" s="229"/>
      <c r="Y27" s="229"/>
      <c r="Z27" s="229"/>
      <c r="AA27" s="229"/>
    </row>
    <row r="28" spans="1:27" s="188" customFormat="1" ht="63.75" x14ac:dyDescent="0.2">
      <c r="A28" s="230">
        <v>12</v>
      </c>
      <c r="B28" s="194"/>
      <c r="C28" s="194" t="s">
        <v>100</v>
      </c>
      <c r="D28" s="244" t="s">
        <v>230</v>
      </c>
      <c r="E28" s="213" t="s">
        <v>163</v>
      </c>
      <c r="F28" s="194" t="s">
        <v>79</v>
      </c>
      <c r="G28" s="202">
        <v>24</v>
      </c>
      <c r="H28" s="203"/>
      <c r="I28" s="199">
        <f t="shared" si="10"/>
        <v>0</v>
      </c>
      <c r="J28" s="198">
        <v>21</v>
      </c>
      <c r="K28" s="199">
        <f t="shared" si="9"/>
        <v>0</v>
      </c>
      <c r="L28" s="253"/>
      <c r="M28" s="304"/>
      <c r="N28" s="304"/>
      <c r="O28" s="253"/>
      <c r="P28" s="253"/>
      <c r="Q28" s="253"/>
      <c r="R28" s="253"/>
      <c r="S28" s="253"/>
      <c r="T28" s="253"/>
      <c r="U28" s="253"/>
      <c r="V28" s="253"/>
      <c r="W28" s="253"/>
      <c r="X28" s="253"/>
      <c r="Y28" s="253"/>
      <c r="Z28" s="253"/>
      <c r="AA28" s="253"/>
    </row>
    <row r="29" spans="1:27" s="188" customFormat="1" ht="89.25" x14ac:dyDescent="0.2">
      <c r="A29" s="230">
        <v>13</v>
      </c>
      <c r="B29" s="194"/>
      <c r="C29" s="194" t="s">
        <v>100</v>
      </c>
      <c r="D29" s="244" t="s">
        <v>166</v>
      </c>
      <c r="E29" s="210" t="s">
        <v>234</v>
      </c>
      <c r="F29" s="194" t="s">
        <v>79</v>
      </c>
      <c r="G29" s="202">
        <v>1</v>
      </c>
      <c r="H29" s="199"/>
      <c r="I29" s="199">
        <f t="shared" si="10"/>
        <v>0</v>
      </c>
      <c r="J29" s="198">
        <v>21</v>
      </c>
      <c r="K29" s="199">
        <f t="shared" si="9"/>
        <v>0</v>
      </c>
      <c r="L29" s="253"/>
      <c r="M29" s="253"/>
      <c r="N29" s="253"/>
      <c r="O29" s="253"/>
      <c r="P29" s="253"/>
      <c r="Q29" s="253"/>
      <c r="R29" s="253"/>
      <c r="S29" s="253"/>
      <c r="T29" s="253"/>
      <c r="U29" s="253"/>
      <c r="V29" s="253"/>
      <c r="W29" s="253"/>
      <c r="X29" s="253"/>
      <c r="Y29" s="253"/>
      <c r="Z29" s="253"/>
      <c r="AA29" s="253"/>
    </row>
    <row r="30" spans="1:27" s="136" customFormat="1" ht="63.75" x14ac:dyDescent="0.2">
      <c r="A30" s="227">
        <v>14</v>
      </c>
      <c r="B30" s="144"/>
      <c r="C30" s="144" t="s">
        <v>100</v>
      </c>
      <c r="D30" s="184" t="s">
        <v>91</v>
      </c>
      <c r="E30" s="166" t="s">
        <v>131</v>
      </c>
      <c r="F30" s="144" t="s">
        <v>79</v>
      </c>
      <c r="G30" s="145">
        <v>1</v>
      </c>
      <c r="H30" s="146"/>
      <c r="I30" s="146">
        <f t="shared" si="8"/>
        <v>0</v>
      </c>
      <c r="J30" s="147">
        <v>21</v>
      </c>
      <c r="K30" s="146">
        <f t="shared" si="9"/>
        <v>0</v>
      </c>
      <c r="L30" s="229"/>
      <c r="M30" s="303"/>
      <c r="N30" s="229"/>
      <c r="O30" s="229"/>
      <c r="P30" s="229"/>
      <c r="Q30" s="229"/>
      <c r="R30" s="229"/>
      <c r="S30" s="229"/>
      <c r="T30" s="229"/>
      <c r="U30" s="229"/>
      <c r="V30" s="229"/>
      <c r="W30" s="229"/>
      <c r="X30" s="229"/>
      <c r="Y30" s="229"/>
      <c r="Z30" s="229"/>
      <c r="AA30" s="229"/>
    </row>
    <row r="31" spans="1:27" s="136" customFormat="1" ht="25.5" x14ac:dyDescent="0.2">
      <c r="A31" s="227">
        <v>15</v>
      </c>
      <c r="B31" s="144"/>
      <c r="C31" s="144" t="s">
        <v>100</v>
      </c>
      <c r="D31" s="184" t="s">
        <v>99</v>
      </c>
      <c r="E31" s="166" t="s">
        <v>104</v>
      </c>
      <c r="F31" s="144" t="s">
        <v>79</v>
      </c>
      <c r="G31" s="145">
        <v>1</v>
      </c>
      <c r="H31" s="146"/>
      <c r="I31" s="146">
        <f t="shared" si="8"/>
        <v>0</v>
      </c>
      <c r="J31" s="147">
        <v>21</v>
      </c>
      <c r="K31" s="146">
        <f t="shared" si="9"/>
        <v>0</v>
      </c>
      <c r="L31" s="229"/>
      <c r="M31" s="229"/>
      <c r="N31" s="229"/>
      <c r="O31" s="229"/>
      <c r="P31" s="229"/>
      <c r="Q31" s="229"/>
      <c r="R31" s="229"/>
      <c r="S31" s="229"/>
      <c r="T31" s="229"/>
      <c r="U31" s="229"/>
      <c r="V31" s="229"/>
      <c r="W31" s="229"/>
      <c r="X31" s="229"/>
      <c r="Y31" s="229"/>
      <c r="Z31" s="229"/>
      <c r="AA31" s="229"/>
    </row>
    <row r="32" spans="1:27" s="136" customFormat="1" ht="38.25" x14ac:dyDescent="0.2">
      <c r="A32" s="227">
        <v>16</v>
      </c>
      <c r="B32" s="144"/>
      <c r="C32" s="144" t="s">
        <v>100</v>
      </c>
      <c r="D32" s="184" t="s">
        <v>85</v>
      </c>
      <c r="E32" s="166" t="s">
        <v>132</v>
      </c>
      <c r="F32" s="144" t="s">
        <v>79</v>
      </c>
      <c r="G32" s="145">
        <v>1</v>
      </c>
      <c r="H32" s="157"/>
      <c r="I32" s="146">
        <f t="shared" si="8"/>
        <v>0</v>
      </c>
      <c r="J32" s="147">
        <v>21</v>
      </c>
      <c r="K32" s="146">
        <f t="shared" si="9"/>
        <v>0</v>
      </c>
      <c r="L32" s="229"/>
      <c r="M32" s="303"/>
      <c r="N32" s="229"/>
      <c r="O32" s="229"/>
      <c r="P32" s="229"/>
      <c r="Q32" s="229"/>
      <c r="R32" s="229"/>
      <c r="S32" s="229"/>
      <c r="T32" s="229"/>
      <c r="U32" s="229"/>
      <c r="V32" s="229"/>
      <c r="W32" s="229"/>
      <c r="X32" s="229"/>
      <c r="Y32" s="229"/>
      <c r="Z32" s="229"/>
      <c r="AA32" s="229"/>
    </row>
    <row r="33" spans="1:27" s="136" customFormat="1" x14ac:dyDescent="0.2">
      <c r="A33" s="227"/>
      <c r="B33" s="142"/>
      <c r="C33" s="266"/>
      <c r="D33" s="269"/>
      <c r="E33" s="276" t="s">
        <v>105</v>
      </c>
      <c r="F33" s="266"/>
      <c r="G33" s="281"/>
      <c r="H33" s="281"/>
      <c r="I33" s="143">
        <f>SUM(I34:I41)</f>
        <v>0</v>
      </c>
      <c r="J33" s="147"/>
      <c r="K33" s="146"/>
      <c r="L33" s="229"/>
      <c r="M33" s="229"/>
      <c r="N33" s="229"/>
      <c r="O33" s="229"/>
      <c r="P33" s="229"/>
      <c r="Q33" s="229"/>
      <c r="R33" s="229"/>
      <c r="S33" s="229"/>
      <c r="T33" s="229"/>
      <c r="U33" s="229"/>
      <c r="V33" s="229"/>
      <c r="W33" s="229"/>
      <c r="X33" s="229"/>
      <c r="Y33" s="229"/>
      <c r="Z33" s="229"/>
      <c r="AA33" s="229"/>
    </row>
    <row r="34" spans="1:27" s="136" customFormat="1" ht="89.25" x14ac:dyDescent="0.2">
      <c r="A34" s="227">
        <v>17</v>
      </c>
      <c r="B34" s="144"/>
      <c r="C34" s="144" t="s">
        <v>100</v>
      </c>
      <c r="D34" s="161" t="s">
        <v>106</v>
      </c>
      <c r="E34" s="180" t="s">
        <v>107</v>
      </c>
      <c r="F34" s="144" t="s">
        <v>79</v>
      </c>
      <c r="G34" s="145">
        <v>1</v>
      </c>
      <c r="H34" s="146"/>
      <c r="I34" s="146">
        <f>ROUND(G34*H34,2)</f>
        <v>0</v>
      </c>
      <c r="J34" s="147">
        <v>21</v>
      </c>
      <c r="K34" s="146">
        <f t="shared" ref="K34:K41" si="11">I34+((I34/100)*J34)</f>
        <v>0</v>
      </c>
      <c r="L34" s="229"/>
      <c r="M34" s="303"/>
      <c r="N34" s="229"/>
      <c r="O34" s="229"/>
      <c r="P34" s="229"/>
      <c r="Q34" s="229"/>
      <c r="R34" s="229"/>
      <c r="S34" s="229"/>
      <c r="T34" s="229"/>
      <c r="U34" s="229"/>
      <c r="V34" s="229"/>
      <c r="W34" s="229"/>
      <c r="X34" s="229"/>
      <c r="Y34" s="229"/>
      <c r="Z34" s="229"/>
      <c r="AA34" s="229"/>
    </row>
    <row r="35" spans="1:27" s="136" customFormat="1" ht="114.75" x14ac:dyDescent="0.2">
      <c r="A35" s="227">
        <v>18</v>
      </c>
      <c r="B35" s="144"/>
      <c r="C35" s="144" t="s">
        <v>100</v>
      </c>
      <c r="D35" s="161" t="s">
        <v>108</v>
      </c>
      <c r="E35" s="180" t="s">
        <v>231</v>
      </c>
      <c r="F35" s="144" t="s">
        <v>79</v>
      </c>
      <c r="G35" s="145">
        <v>1</v>
      </c>
      <c r="H35" s="146"/>
      <c r="I35" s="146">
        <f>ROUND(G35*H35,2)</f>
        <v>0</v>
      </c>
      <c r="J35" s="147">
        <v>21</v>
      </c>
      <c r="K35" s="146">
        <f t="shared" si="11"/>
        <v>0</v>
      </c>
      <c r="L35" s="229"/>
      <c r="M35" s="303"/>
      <c r="N35" s="229"/>
      <c r="O35" s="229"/>
      <c r="P35" s="229"/>
      <c r="Q35" s="229"/>
      <c r="R35" s="229"/>
      <c r="S35" s="229"/>
      <c r="T35" s="229"/>
      <c r="U35" s="229"/>
      <c r="V35" s="229"/>
      <c r="W35" s="229"/>
      <c r="X35" s="229"/>
      <c r="Y35" s="229"/>
      <c r="Z35" s="229"/>
      <c r="AA35" s="229"/>
    </row>
    <row r="36" spans="1:27" s="136" customFormat="1" ht="76.5" x14ac:dyDescent="0.2">
      <c r="A36" s="227">
        <v>19</v>
      </c>
      <c r="B36" s="144"/>
      <c r="C36" s="144" t="s">
        <v>100</v>
      </c>
      <c r="D36" s="161" t="s">
        <v>109</v>
      </c>
      <c r="E36" s="181" t="s">
        <v>245</v>
      </c>
      <c r="F36" s="144" t="s">
        <v>79</v>
      </c>
      <c r="G36" s="145">
        <v>1</v>
      </c>
      <c r="H36" s="146"/>
      <c r="I36" s="146">
        <f t="shared" ref="I36:I41" si="12">ROUND(G36*H36,2)</f>
        <v>0</v>
      </c>
      <c r="J36" s="147">
        <v>21</v>
      </c>
      <c r="K36" s="146">
        <f t="shared" si="11"/>
        <v>0</v>
      </c>
      <c r="L36" s="229"/>
      <c r="M36" s="303"/>
      <c r="N36" s="229"/>
      <c r="O36" s="229"/>
      <c r="P36" s="229"/>
      <c r="Q36" s="229"/>
      <c r="R36" s="229"/>
      <c r="S36" s="229"/>
      <c r="T36" s="229"/>
      <c r="U36" s="229"/>
      <c r="V36" s="229"/>
      <c r="W36" s="229"/>
      <c r="X36" s="229"/>
      <c r="Y36" s="229"/>
      <c r="Z36" s="229"/>
      <c r="AA36" s="229"/>
    </row>
    <row r="37" spans="1:27" s="136" customFormat="1" ht="102" x14ac:dyDescent="0.2">
      <c r="A37" s="227">
        <v>20</v>
      </c>
      <c r="B37" s="144"/>
      <c r="C37" s="144" t="s">
        <v>100</v>
      </c>
      <c r="D37" s="161" t="s">
        <v>110</v>
      </c>
      <c r="E37" s="181" t="s">
        <v>111</v>
      </c>
      <c r="F37" s="144" t="s">
        <v>79</v>
      </c>
      <c r="G37" s="156">
        <v>1</v>
      </c>
      <c r="H37" s="146"/>
      <c r="I37" s="146">
        <f t="shared" si="12"/>
        <v>0</v>
      </c>
      <c r="J37" s="147">
        <v>21</v>
      </c>
      <c r="K37" s="146">
        <f t="shared" si="11"/>
        <v>0</v>
      </c>
      <c r="L37" s="229"/>
      <c r="M37" s="229"/>
      <c r="N37" s="229"/>
      <c r="O37" s="229"/>
      <c r="P37" s="229"/>
      <c r="Q37" s="229"/>
      <c r="R37" s="229"/>
      <c r="S37" s="229"/>
      <c r="T37" s="229"/>
      <c r="U37" s="229"/>
      <c r="V37" s="229"/>
      <c r="W37" s="229"/>
      <c r="X37" s="229"/>
      <c r="Y37" s="229"/>
      <c r="Z37" s="229"/>
      <c r="AA37" s="229"/>
    </row>
    <row r="38" spans="1:27" s="136" customFormat="1" ht="38.25" x14ac:dyDescent="0.2">
      <c r="A38" s="227">
        <v>21</v>
      </c>
      <c r="B38" s="144"/>
      <c r="C38" s="144" t="s">
        <v>100</v>
      </c>
      <c r="D38" s="161" t="s">
        <v>134</v>
      </c>
      <c r="E38" s="181" t="s">
        <v>232</v>
      </c>
      <c r="F38" s="144" t="s">
        <v>79</v>
      </c>
      <c r="G38" s="156">
        <v>1</v>
      </c>
      <c r="H38" s="146"/>
      <c r="I38" s="146">
        <f t="shared" si="12"/>
        <v>0</v>
      </c>
      <c r="J38" s="147">
        <v>21</v>
      </c>
      <c r="K38" s="146">
        <f t="shared" si="11"/>
        <v>0</v>
      </c>
      <c r="L38" s="229"/>
      <c r="M38" s="229"/>
      <c r="N38" s="229"/>
      <c r="O38" s="229"/>
      <c r="P38" s="229"/>
      <c r="Q38" s="229"/>
      <c r="R38" s="229"/>
      <c r="S38" s="229"/>
      <c r="T38" s="229"/>
      <c r="U38" s="229"/>
      <c r="V38" s="229"/>
      <c r="W38" s="229"/>
      <c r="X38" s="229"/>
      <c r="Y38" s="229"/>
      <c r="Z38" s="229"/>
      <c r="AA38" s="229"/>
    </row>
    <row r="39" spans="1:27" s="136" customFormat="1" ht="51" x14ac:dyDescent="0.2">
      <c r="A39" s="227">
        <v>22</v>
      </c>
      <c r="B39" s="144"/>
      <c r="C39" s="152" t="s">
        <v>100</v>
      </c>
      <c r="D39" s="270" t="s">
        <v>103</v>
      </c>
      <c r="E39" s="301" t="s">
        <v>136</v>
      </c>
      <c r="F39" s="152" t="s">
        <v>79</v>
      </c>
      <c r="G39" s="156">
        <v>1</v>
      </c>
      <c r="H39" s="157"/>
      <c r="I39" s="157">
        <f>ROUND(G39*H39,2)</f>
        <v>0</v>
      </c>
      <c r="J39" s="158">
        <v>21</v>
      </c>
      <c r="K39" s="157">
        <f t="shared" si="11"/>
        <v>0</v>
      </c>
      <c r="L39" s="229"/>
      <c r="M39" s="229"/>
      <c r="N39" s="229"/>
      <c r="O39" s="229"/>
      <c r="P39" s="229"/>
      <c r="Q39" s="229"/>
      <c r="R39" s="229"/>
      <c r="S39" s="229"/>
      <c r="T39" s="229"/>
      <c r="U39" s="229"/>
      <c r="V39" s="229"/>
      <c r="W39" s="229"/>
      <c r="X39" s="229"/>
      <c r="Y39" s="229"/>
      <c r="Z39" s="229"/>
      <c r="AA39" s="229"/>
    </row>
    <row r="40" spans="1:27" s="136" customFormat="1" ht="25.5" x14ac:dyDescent="0.2">
      <c r="A40" s="227">
        <v>23</v>
      </c>
      <c r="B40" s="144"/>
      <c r="C40" s="144" t="s">
        <v>100</v>
      </c>
      <c r="D40" s="185" t="s">
        <v>114</v>
      </c>
      <c r="E40" s="166" t="s">
        <v>115</v>
      </c>
      <c r="F40" s="144" t="s">
        <v>79</v>
      </c>
      <c r="G40" s="145">
        <v>1</v>
      </c>
      <c r="H40" s="157"/>
      <c r="I40" s="146">
        <f t="shared" si="12"/>
        <v>0</v>
      </c>
      <c r="J40" s="147">
        <v>21</v>
      </c>
      <c r="K40" s="146">
        <f t="shared" si="11"/>
        <v>0</v>
      </c>
      <c r="L40" s="229"/>
      <c r="M40" s="229"/>
      <c r="N40" s="229"/>
      <c r="O40" s="229"/>
      <c r="P40" s="229"/>
      <c r="Q40" s="229"/>
      <c r="R40" s="229"/>
      <c r="S40" s="229"/>
      <c r="T40" s="229"/>
      <c r="U40" s="229"/>
      <c r="V40" s="229"/>
      <c r="W40" s="229"/>
      <c r="X40" s="229"/>
      <c r="Y40" s="229"/>
      <c r="Z40" s="229"/>
      <c r="AA40" s="229"/>
    </row>
    <row r="41" spans="1:27" s="136" customFormat="1" ht="89.25" x14ac:dyDescent="0.2">
      <c r="A41" s="227">
        <v>24</v>
      </c>
      <c r="B41" s="144"/>
      <c r="C41" s="144" t="s">
        <v>100</v>
      </c>
      <c r="D41" s="161" t="s">
        <v>112</v>
      </c>
      <c r="E41" s="167" t="s">
        <v>125</v>
      </c>
      <c r="F41" s="144" t="s">
        <v>79</v>
      </c>
      <c r="G41" s="145">
        <v>1</v>
      </c>
      <c r="H41" s="146"/>
      <c r="I41" s="146">
        <f t="shared" si="12"/>
        <v>0</v>
      </c>
      <c r="J41" s="147">
        <v>21</v>
      </c>
      <c r="K41" s="146">
        <f t="shared" si="11"/>
        <v>0</v>
      </c>
      <c r="L41" s="229"/>
      <c r="M41" s="229"/>
      <c r="N41" s="229"/>
      <c r="O41" s="229"/>
      <c r="P41" s="229"/>
      <c r="Q41" s="229"/>
      <c r="R41" s="229"/>
      <c r="S41" s="229"/>
      <c r="T41" s="229"/>
      <c r="U41" s="229"/>
      <c r="V41" s="229"/>
      <c r="W41" s="229"/>
      <c r="X41" s="229"/>
      <c r="Y41" s="229"/>
      <c r="Z41" s="229"/>
      <c r="AA41" s="229"/>
    </row>
    <row r="42" spans="1:27" s="148" customFormat="1" x14ac:dyDescent="0.2">
      <c r="A42" s="227"/>
      <c r="B42" s="263"/>
      <c r="C42" s="263"/>
      <c r="D42" s="271"/>
      <c r="E42" s="277" t="s">
        <v>96</v>
      </c>
      <c r="F42" s="263"/>
      <c r="G42" s="282"/>
      <c r="H42" s="282"/>
      <c r="I42" s="149">
        <f>I14</f>
        <v>0</v>
      </c>
      <c r="J42" s="282"/>
      <c r="K42" s="282"/>
      <c r="L42" s="282"/>
      <c r="M42" s="282"/>
      <c r="N42" s="282"/>
      <c r="O42" s="282"/>
      <c r="P42" s="282"/>
      <c r="Q42" s="282"/>
      <c r="R42" s="282"/>
      <c r="S42" s="282"/>
      <c r="T42" s="282"/>
      <c r="U42" s="282"/>
      <c r="V42" s="282"/>
      <c r="W42" s="282"/>
      <c r="X42" s="282"/>
      <c r="Y42" s="282"/>
      <c r="Z42" s="282"/>
      <c r="AA42" s="282"/>
    </row>
    <row r="43" spans="1:27" x14ac:dyDescent="0.2">
      <c r="A43" s="227"/>
    </row>
  </sheetData>
  <sheetProtection formatCells="0" formatColumns="0" formatRows="0" insertColumns="0" insertRows="0" insertHyperlinks="0" deleteColumns="0" deleteRows="0" sort="0" autoFilter="0" pivotTables="0"/>
  <mergeCells count="4">
    <mergeCell ref="C9:D9"/>
    <mergeCell ref="C8:D8"/>
    <mergeCell ref="C3:E3"/>
    <mergeCell ref="C7:E7"/>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7EBB-C957-41CF-8C42-B29545EB7538}">
  <sheetPr>
    <pageSetUpPr fitToPage="1"/>
  </sheetPr>
  <dimension ref="A1:AA40"/>
  <sheetViews>
    <sheetView showGridLines="0" zoomScaleNormal="100" workbookViewId="0">
      <selection activeCell="E21" sqref="E21"/>
    </sheetView>
  </sheetViews>
  <sheetFormatPr defaultRowHeight="12.75" x14ac:dyDescent="0.2"/>
  <cols>
    <col min="1" max="1" width="5.5703125" style="232" customWidth="1"/>
    <col min="2" max="2" width="4.42578125" style="236" customWidth="1"/>
    <col min="3" max="3" width="6.42578125" style="236" customWidth="1"/>
    <col min="4" max="4" width="12.7109375" style="245" customWidth="1"/>
    <col min="5" max="5" width="96" style="224" customWidth="1"/>
    <col min="6" max="6" width="7.7109375" style="236" customWidth="1"/>
    <col min="7" max="7" width="9.85546875" style="232" customWidth="1"/>
    <col min="8" max="8" width="13.28515625" style="232" customWidth="1"/>
    <col min="9" max="9" width="15.5703125" style="232" customWidth="1"/>
    <col min="10" max="10" width="6.7109375" style="232" customWidth="1"/>
    <col min="11" max="11" width="15.5703125" style="232" customWidth="1"/>
    <col min="12" max="12" width="9.140625" style="232"/>
    <col min="13" max="14" width="16.5703125" style="232" customWidth="1"/>
    <col min="15" max="27" width="9.140625" style="232"/>
    <col min="28" max="16384" width="9.140625" style="186"/>
  </cols>
  <sheetData>
    <row r="1" spans="1:27" s="216" customFormat="1" ht="18" x14ac:dyDescent="0.2">
      <c r="A1" s="258" t="s">
        <v>101</v>
      </c>
      <c r="B1" s="259"/>
      <c r="C1" s="259"/>
      <c r="D1" s="242"/>
      <c r="E1" s="242"/>
      <c r="F1" s="259"/>
      <c r="G1" s="259"/>
      <c r="H1" s="259"/>
      <c r="I1" s="259"/>
      <c r="J1" s="259"/>
      <c r="K1" s="259"/>
    </row>
    <row r="2" spans="1:27" s="216" customFormat="1" x14ac:dyDescent="0.2">
      <c r="A2" s="260" t="s">
        <v>61</v>
      </c>
      <c r="B2" s="259"/>
      <c r="C2" s="187" t="s">
        <v>248</v>
      </c>
      <c r="D2" s="238"/>
      <c r="E2" s="238"/>
      <c r="F2" s="259"/>
      <c r="G2" s="259"/>
      <c r="H2" s="259"/>
      <c r="I2" s="259"/>
      <c r="J2" s="259"/>
      <c r="K2" s="259"/>
    </row>
    <row r="3" spans="1:27" s="216" customFormat="1" x14ac:dyDescent="0.2">
      <c r="A3" s="260" t="s">
        <v>62</v>
      </c>
      <c r="B3" s="259"/>
      <c r="C3" s="323" t="s">
        <v>121</v>
      </c>
      <c r="D3" s="323"/>
      <c r="E3" s="323"/>
      <c r="F3" s="259"/>
      <c r="G3" s="259"/>
      <c r="H3" s="259"/>
      <c r="I3" s="187"/>
      <c r="J3" s="259"/>
      <c r="K3" s="259"/>
    </row>
    <row r="4" spans="1:27" s="216" customFormat="1" x14ac:dyDescent="0.2">
      <c r="A4" s="260" t="s">
        <v>63</v>
      </c>
      <c r="B4" s="259"/>
      <c r="C4" s="187" t="s">
        <v>82</v>
      </c>
      <c r="D4" s="238"/>
      <c r="E4" s="238"/>
      <c r="F4" s="259"/>
      <c r="G4" s="259"/>
      <c r="H4" s="259"/>
      <c r="I4" s="187"/>
      <c r="J4" s="259"/>
      <c r="K4" s="259"/>
    </row>
    <row r="5" spans="1:27" s="216" customFormat="1" x14ac:dyDescent="0.2">
      <c r="A5" s="259" t="s">
        <v>71</v>
      </c>
      <c r="B5" s="259"/>
      <c r="C5" s="187" t="s">
        <v>2</v>
      </c>
      <c r="D5" s="238"/>
      <c r="E5" s="238"/>
      <c r="F5" s="259"/>
      <c r="G5" s="259"/>
      <c r="H5" s="259"/>
      <c r="I5" s="187"/>
      <c r="J5" s="259"/>
      <c r="K5" s="259"/>
    </row>
    <row r="6" spans="1:27" s="216" customFormat="1" x14ac:dyDescent="0.2">
      <c r="A6" s="259"/>
      <c r="B6" s="259"/>
      <c r="C6" s="187"/>
      <c r="D6" s="238"/>
      <c r="E6" s="238"/>
      <c r="F6" s="259"/>
      <c r="G6" s="259"/>
      <c r="H6" s="259"/>
      <c r="I6" s="187"/>
      <c r="J6" s="259"/>
      <c r="K6" s="259"/>
    </row>
    <row r="7" spans="1:27" s="216" customFormat="1" x14ac:dyDescent="0.2">
      <c r="A7" s="259" t="s">
        <v>65</v>
      </c>
      <c r="B7" s="259"/>
      <c r="C7" s="323" t="s">
        <v>122</v>
      </c>
      <c r="D7" s="323"/>
      <c r="E7" s="323"/>
      <c r="F7" s="259"/>
      <c r="G7" s="259"/>
      <c r="H7" s="259"/>
      <c r="I7" s="187"/>
      <c r="J7" s="259"/>
      <c r="K7" s="259"/>
    </row>
    <row r="8" spans="1:27" s="216" customFormat="1" x14ac:dyDescent="0.2">
      <c r="A8" s="259" t="s">
        <v>66</v>
      </c>
      <c r="B8" s="259"/>
      <c r="C8" s="323" t="s">
        <v>2</v>
      </c>
      <c r="D8" s="323"/>
      <c r="E8" s="238"/>
      <c r="F8" s="259"/>
      <c r="G8" s="259"/>
      <c r="H8" s="259"/>
      <c r="I8" s="187"/>
      <c r="J8" s="259"/>
      <c r="K8" s="259"/>
    </row>
    <row r="9" spans="1:27" s="216" customFormat="1" x14ac:dyDescent="0.2">
      <c r="A9" s="259" t="s">
        <v>67</v>
      </c>
      <c r="B9" s="259"/>
      <c r="C9" s="324" t="s">
        <v>250</v>
      </c>
      <c r="D9" s="324"/>
      <c r="E9" s="238"/>
      <c r="F9" s="259"/>
      <c r="G9" s="259"/>
      <c r="H9" s="259"/>
      <c r="I9" s="187"/>
      <c r="J9" s="259"/>
      <c r="K9" s="259"/>
    </row>
    <row r="10" spans="1:27" s="216" customFormat="1" x14ac:dyDescent="0.2">
      <c r="A10" s="259"/>
      <c r="B10" s="259"/>
      <c r="C10" s="259"/>
      <c r="D10" s="242"/>
      <c r="E10" s="242"/>
      <c r="F10" s="259"/>
      <c r="G10" s="259"/>
      <c r="H10" s="259"/>
      <c r="I10" s="259"/>
      <c r="J10" s="259"/>
      <c r="K10" s="259"/>
    </row>
    <row r="11" spans="1:27" s="257" customFormat="1" ht="38.25" x14ac:dyDescent="0.2">
      <c r="A11" s="189" t="s">
        <v>72</v>
      </c>
      <c r="B11" s="190" t="s">
        <v>73</v>
      </c>
      <c r="C11" s="190" t="s">
        <v>74</v>
      </c>
      <c r="D11" s="190" t="s">
        <v>75</v>
      </c>
      <c r="E11" s="190" t="s">
        <v>94</v>
      </c>
      <c r="F11" s="190" t="s">
        <v>76</v>
      </c>
      <c r="G11" s="190" t="s">
        <v>77</v>
      </c>
      <c r="H11" s="190" t="s">
        <v>97</v>
      </c>
      <c r="I11" s="190" t="s">
        <v>98</v>
      </c>
      <c r="J11" s="190" t="s">
        <v>78</v>
      </c>
      <c r="K11" s="190" t="s">
        <v>95</v>
      </c>
      <c r="M11" s="302" t="s">
        <v>246</v>
      </c>
      <c r="N11" s="302" t="s">
        <v>247</v>
      </c>
    </row>
    <row r="12" spans="1:27" s="236" customFormat="1" x14ac:dyDescent="0.2">
      <c r="A12" s="191">
        <v>1</v>
      </c>
      <c r="B12" s="192">
        <v>2</v>
      </c>
      <c r="C12" s="192">
        <v>3</v>
      </c>
      <c r="D12" s="193">
        <v>4</v>
      </c>
      <c r="E12" s="193">
        <v>5</v>
      </c>
      <c r="F12" s="192">
        <v>6</v>
      </c>
      <c r="G12" s="192">
        <v>7</v>
      </c>
      <c r="H12" s="192">
        <v>8</v>
      </c>
      <c r="I12" s="192">
        <v>9</v>
      </c>
      <c r="J12" s="192">
        <v>10</v>
      </c>
      <c r="K12" s="192">
        <v>11</v>
      </c>
      <c r="M12" s="151">
        <v>11</v>
      </c>
      <c r="N12" s="151">
        <v>12</v>
      </c>
    </row>
    <row r="13" spans="1:27" x14ac:dyDescent="0.2">
      <c r="A13" s="231"/>
      <c r="B13" s="235"/>
      <c r="C13" s="235"/>
      <c r="D13" s="243"/>
      <c r="E13" s="246"/>
      <c r="F13" s="235"/>
      <c r="G13" s="231"/>
      <c r="H13" s="231"/>
      <c r="I13" s="231"/>
      <c r="J13" s="231"/>
      <c r="K13" s="231"/>
    </row>
    <row r="14" spans="1:27" s="196" customFormat="1" x14ac:dyDescent="0.2">
      <c r="A14" s="230"/>
      <c r="B14" s="194"/>
      <c r="C14" s="194"/>
      <c r="D14" s="239" t="s">
        <v>86</v>
      </c>
      <c r="E14" s="195" t="s">
        <v>209</v>
      </c>
      <c r="F14" s="249"/>
      <c r="G14" s="250"/>
      <c r="H14" s="250"/>
      <c r="I14" s="197">
        <f>I15+I23+I31</f>
        <v>0</v>
      </c>
      <c r="J14" s="198"/>
      <c r="K14" s="199"/>
      <c r="L14" s="250"/>
      <c r="M14" s="250"/>
      <c r="N14" s="250"/>
      <c r="O14" s="250"/>
      <c r="P14" s="250"/>
      <c r="Q14" s="250"/>
      <c r="R14" s="250"/>
      <c r="S14" s="250"/>
      <c r="T14" s="250"/>
      <c r="U14" s="250"/>
      <c r="V14" s="250"/>
      <c r="W14" s="250"/>
      <c r="X14" s="250"/>
      <c r="Y14" s="250"/>
      <c r="Z14" s="250"/>
      <c r="AA14" s="250"/>
    </row>
    <row r="15" spans="1:27" s="188" customFormat="1" x14ac:dyDescent="0.2">
      <c r="A15" s="230"/>
      <c r="B15" s="200"/>
      <c r="C15" s="237"/>
      <c r="D15" s="240"/>
      <c r="E15" s="276" t="s">
        <v>227</v>
      </c>
      <c r="F15" s="237"/>
      <c r="G15" s="251"/>
      <c r="H15" s="251"/>
      <c r="I15" s="201">
        <f>SUM(I16:I22)</f>
        <v>0</v>
      </c>
      <c r="J15" s="198"/>
      <c r="K15" s="199"/>
      <c r="L15" s="253"/>
      <c r="M15" s="253"/>
      <c r="N15" s="253"/>
      <c r="O15" s="253"/>
      <c r="P15" s="253"/>
      <c r="Q15" s="253"/>
      <c r="R15" s="253"/>
      <c r="S15" s="253"/>
      <c r="T15" s="253"/>
      <c r="U15" s="253"/>
      <c r="V15" s="253"/>
      <c r="W15" s="253"/>
      <c r="X15" s="253"/>
      <c r="Y15" s="253"/>
      <c r="Z15" s="253"/>
      <c r="AA15" s="253"/>
    </row>
    <row r="16" spans="1:27" s="136" customFormat="1" ht="63.75" x14ac:dyDescent="0.2">
      <c r="A16" s="227">
        <v>1</v>
      </c>
      <c r="B16" s="144"/>
      <c r="C16" s="144" t="s">
        <v>100</v>
      </c>
      <c r="D16" s="184" t="s">
        <v>127</v>
      </c>
      <c r="E16" s="167" t="s">
        <v>126</v>
      </c>
      <c r="F16" s="144" t="s">
        <v>79</v>
      </c>
      <c r="G16" s="145">
        <v>1</v>
      </c>
      <c r="H16" s="146"/>
      <c r="I16" s="146">
        <f t="shared" ref="I16:I18" si="0">ROUND(G16*H16,2)</f>
        <v>0</v>
      </c>
      <c r="J16" s="147">
        <v>21</v>
      </c>
      <c r="K16" s="146">
        <f t="shared" ref="K16:K18" si="1">I16+((I16/100)*J16)</f>
        <v>0</v>
      </c>
      <c r="L16" s="229"/>
      <c r="M16" s="303"/>
      <c r="N16" s="229"/>
      <c r="O16" s="229"/>
      <c r="P16" s="229"/>
      <c r="Q16" s="229"/>
      <c r="R16" s="229"/>
      <c r="S16" s="229"/>
      <c r="T16" s="229"/>
      <c r="U16" s="229"/>
      <c r="V16" s="229"/>
      <c r="W16" s="229"/>
      <c r="X16" s="229"/>
      <c r="Y16" s="229"/>
      <c r="Z16" s="229"/>
      <c r="AA16" s="229"/>
    </row>
    <row r="17" spans="1:27" s="136" customFormat="1" ht="89.25" x14ac:dyDescent="0.2">
      <c r="A17" s="227">
        <v>2</v>
      </c>
      <c r="B17" s="144"/>
      <c r="C17" s="144" t="s">
        <v>100</v>
      </c>
      <c r="D17" s="184" t="s">
        <v>124</v>
      </c>
      <c r="E17" s="167" t="s">
        <v>125</v>
      </c>
      <c r="F17" s="144" t="s">
        <v>79</v>
      </c>
      <c r="G17" s="145">
        <v>1</v>
      </c>
      <c r="H17" s="146"/>
      <c r="I17" s="146">
        <f t="shared" si="0"/>
        <v>0</v>
      </c>
      <c r="J17" s="147">
        <v>21</v>
      </c>
      <c r="K17" s="146">
        <f t="shared" si="1"/>
        <v>0</v>
      </c>
      <c r="L17" s="229"/>
      <c r="M17" s="229"/>
      <c r="N17" s="229"/>
      <c r="O17" s="229"/>
      <c r="P17" s="229"/>
      <c r="Q17" s="229"/>
      <c r="R17" s="229"/>
      <c r="S17" s="229"/>
      <c r="T17" s="229"/>
      <c r="U17" s="229"/>
      <c r="V17" s="229"/>
      <c r="W17" s="229"/>
      <c r="X17" s="229"/>
      <c r="Y17" s="229"/>
      <c r="Z17" s="229"/>
      <c r="AA17" s="229"/>
    </row>
    <row r="18" spans="1:27" s="136" customFormat="1" ht="51" x14ac:dyDescent="0.2">
      <c r="A18" s="227">
        <v>3</v>
      </c>
      <c r="B18" s="144"/>
      <c r="C18" s="144" t="s">
        <v>100</v>
      </c>
      <c r="D18" s="184" t="s">
        <v>237</v>
      </c>
      <c r="E18" s="183" t="s">
        <v>236</v>
      </c>
      <c r="F18" s="144" t="s">
        <v>79</v>
      </c>
      <c r="G18" s="145">
        <v>1</v>
      </c>
      <c r="H18" s="157"/>
      <c r="I18" s="146">
        <f t="shared" si="0"/>
        <v>0</v>
      </c>
      <c r="J18" s="147">
        <v>21</v>
      </c>
      <c r="K18" s="146">
        <f t="shared" si="1"/>
        <v>0</v>
      </c>
      <c r="L18" s="229"/>
      <c r="M18" s="229"/>
      <c r="N18" s="229"/>
      <c r="O18" s="229"/>
      <c r="P18" s="229"/>
      <c r="Q18" s="229"/>
      <c r="R18" s="229"/>
      <c r="S18" s="229"/>
      <c r="T18" s="229"/>
      <c r="U18" s="229"/>
      <c r="V18" s="229"/>
      <c r="W18" s="229"/>
      <c r="X18" s="229"/>
      <c r="Y18" s="229"/>
      <c r="Z18" s="229"/>
      <c r="AA18" s="229"/>
    </row>
    <row r="19" spans="1:27" s="208" customFormat="1" ht="51" x14ac:dyDescent="0.2">
      <c r="A19" s="288">
        <v>4</v>
      </c>
      <c r="B19" s="205"/>
      <c r="C19" s="205" t="s">
        <v>100</v>
      </c>
      <c r="D19" s="225" t="s">
        <v>103</v>
      </c>
      <c r="E19" s="213" t="s">
        <v>113</v>
      </c>
      <c r="F19" s="205" t="s">
        <v>79</v>
      </c>
      <c r="G19" s="206">
        <v>1</v>
      </c>
      <c r="H19" s="203"/>
      <c r="I19" s="203">
        <f t="shared" ref="I19:I22" si="2">ROUND(G19*H19,2)</f>
        <v>0</v>
      </c>
      <c r="J19" s="207">
        <v>21</v>
      </c>
      <c r="K19" s="203">
        <f t="shared" ref="K19:K22" si="3">I19+((I19/100)*J19)</f>
        <v>0</v>
      </c>
      <c r="L19" s="254"/>
      <c r="M19" s="256"/>
      <c r="N19" s="256"/>
      <c r="O19" s="254"/>
      <c r="P19" s="254"/>
      <c r="Q19" s="254"/>
      <c r="R19" s="254"/>
      <c r="S19" s="254"/>
      <c r="T19" s="254"/>
      <c r="U19" s="254"/>
      <c r="V19" s="254"/>
      <c r="W19" s="254"/>
      <c r="X19" s="254"/>
      <c r="Y19" s="254"/>
      <c r="Z19" s="254"/>
      <c r="AA19" s="254"/>
    </row>
    <row r="20" spans="1:27" s="208" customFormat="1" ht="25.5" x14ac:dyDescent="0.2">
      <c r="A20" s="288">
        <v>5</v>
      </c>
      <c r="B20" s="205"/>
      <c r="C20" s="194" t="s">
        <v>100</v>
      </c>
      <c r="D20" s="204" t="s">
        <v>114</v>
      </c>
      <c r="E20" s="213" t="s">
        <v>115</v>
      </c>
      <c r="F20" s="194" t="s">
        <v>79</v>
      </c>
      <c r="G20" s="206">
        <v>1</v>
      </c>
      <c r="H20" s="199"/>
      <c r="I20" s="209">
        <f t="shared" si="2"/>
        <v>0</v>
      </c>
      <c r="J20" s="198">
        <v>21</v>
      </c>
      <c r="K20" s="199">
        <f t="shared" si="3"/>
        <v>0</v>
      </c>
      <c r="L20" s="254"/>
      <c r="M20" s="256"/>
      <c r="N20" s="256"/>
      <c r="O20" s="254"/>
      <c r="P20" s="254"/>
      <c r="Q20" s="254"/>
      <c r="R20" s="254"/>
      <c r="S20" s="254"/>
      <c r="T20" s="254"/>
      <c r="U20" s="254"/>
      <c r="V20" s="254"/>
      <c r="W20" s="254"/>
      <c r="X20" s="254"/>
      <c r="Y20" s="254"/>
      <c r="Z20" s="254"/>
      <c r="AA20" s="254"/>
    </row>
    <row r="21" spans="1:27" s="208" customFormat="1" ht="63.75" x14ac:dyDescent="0.2">
      <c r="A21" s="288">
        <v>6</v>
      </c>
      <c r="B21" s="205"/>
      <c r="C21" s="194" t="s">
        <v>100</v>
      </c>
      <c r="D21" s="244" t="s">
        <v>117</v>
      </c>
      <c r="E21" s="210" t="s">
        <v>118</v>
      </c>
      <c r="F21" s="194" t="s">
        <v>79</v>
      </c>
      <c r="G21" s="202">
        <v>1</v>
      </c>
      <c r="H21" s="199"/>
      <c r="I21" s="199">
        <f t="shared" si="2"/>
        <v>0</v>
      </c>
      <c r="J21" s="198">
        <v>21</v>
      </c>
      <c r="K21" s="199">
        <f t="shared" si="3"/>
        <v>0</v>
      </c>
      <c r="L21" s="254"/>
      <c r="M21" s="303"/>
      <c r="N21" s="256"/>
      <c r="O21" s="254"/>
      <c r="P21" s="254"/>
      <c r="Q21" s="254"/>
      <c r="R21" s="254"/>
      <c r="S21" s="254"/>
      <c r="T21" s="254"/>
      <c r="U21" s="254"/>
      <c r="V21" s="254"/>
      <c r="W21" s="254"/>
      <c r="X21" s="254"/>
      <c r="Y21" s="254"/>
      <c r="Z21" s="254"/>
      <c r="AA21" s="254"/>
    </row>
    <row r="22" spans="1:27" s="188" customFormat="1" ht="51" x14ac:dyDescent="0.2">
      <c r="A22" s="230">
        <v>7</v>
      </c>
      <c r="B22" s="233"/>
      <c r="C22" s="194" t="s">
        <v>100</v>
      </c>
      <c r="D22" s="184" t="s">
        <v>83</v>
      </c>
      <c r="E22" s="166" t="s">
        <v>128</v>
      </c>
      <c r="F22" s="194" t="s">
        <v>79</v>
      </c>
      <c r="G22" s="202">
        <v>1</v>
      </c>
      <c r="H22" s="199"/>
      <c r="I22" s="209">
        <f t="shared" si="2"/>
        <v>0</v>
      </c>
      <c r="J22" s="198">
        <v>21</v>
      </c>
      <c r="K22" s="199">
        <f t="shared" si="3"/>
        <v>0</v>
      </c>
      <c r="L22" s="253"/>
      <c r="M22" s="303"/>
      <c r="N22" s="229"/>
      <c r="O22" s="253"/>
      <c r="P22" s="253"/>
      <c r="Q22" s="253"/>
      <c r="R22" s="253"/>
      <c r="S22" s="253"/>
      <c r="T22" s="253"/>
      <c r="U22" s="253"/>
      <c r="V22" s="253"/>
      <c r="W22" s="253"/>
      <c r="X22" s="253"/>
      <c r="Y22" s="253"/>
      <c r="Z22" s="253"/>
      <c r="AA22" s="253"/>
    </row>
    <row r="23" spans="1:27" s="188" customFormat="1" x14ac:dyDescent="0.2">
      <c r="A23" s="230"/>
      <c r="B23" s="200"/>
      <c r="C23" s="237"/>
      <c r="D23" s="240"/>
      <c r="E23" s="219" t="s">
        <v>123</v>
      </c>
      <c r="F23" s="237"/>
      <c r="G23" s="251"/>
      <c r="H23" s="251"/>
      <c r="I23" s="201">
        <f>SUM(I24:I30)</f>
        <v>0</v>
      </c>
      <c r="J23" s="198"/>
      <c r="K23" s="199"/>
      <c r="L23" s="253"/>
      <c r="M23" s="229"/>
      <c r="N23" s="229"/>
      <c r="O23" s="253"/>
      <c r="P23" s="253"/>
      <c r="Q23" s="253"/>
      <c r="R23" s="253"/>
      <c r="S23" s="253"/>
      <c r="T23" s="253"/>
      <c r="U23" s="253"/>
      <c r="V23" s="253"/>
      <c r="W23" s="253"/>
      <c r="X23" s="253"/>
      <c r="Y23" s="253"/>
      <c r="Z23" s="253"/>
      <c r="AA23" s="253"/>
    </row>
    <row r="24" spans="1:27" s="188" customFormat="1" ht="102" x14ac:dyDescent="0.2">
      <c r="A24" s="230">
        <v>8</v>
      </c>
      <c r="B24" s="194"/>
      <c r="C24" s="194" t="s">
        <v>100</v>
      </c>
      <c r="D24" s="244" t="s">
        <v>84</v>
      </c>
      <c r="E24" s="166" t="s">
        <v>183</v>
      </c>
      <c r="F24" s="194" t="s">
        <v>79</v>
      </c>
      <c r="G24" s="202">
        <v>1</v>
      </c>
      <c r="H24" s="199"/>
      <c r="I24" s="199">
        <f t="shared" ref="I24" si="4">ROUND(G24*H24,2)</f>
        <v>0</v>
      </c>
      <c r="J24" s="198">
        <v>21</v>
      </c>
      <c r="K24" s="199">
        <f t="shared" ref="K24" si="5">I24+((I24/100)*J24)</f>
        <v>0</v>
      </c>
      <c r="L24" s="253"/>
      <c r="M24" s="304"/>
      <c r="N24" s="304"/>
      <c r="O24" s="253"/>
      <c r="P24" s="253"/>
      <c r="Q24" s="253"/>
      <c r="R24" s="253"/>
      <c r="S24" s="253"/>
      <c r="T24" s="253"/>
      <c r="U24" s="253"/>
      <c r="V24" s="253"/>
      <c r="W24" s="253"/>
      <c r="X24" s="253"/>
      <c r="Y24" s="253"/>
      <c r="Z24" s="253"/>
      <c r="AA24" s="253"/>
    </row>
    <row r="25" spans="1:27" s="188" customFormat="1" ht="63.75" x14ac:dyDescent="0.2">
      <c r="A25" s="230">
        <v>9</v>
      </c>
      <c r="B25" s="194"/>
      <c r="C25" s="144" t="s">
        <v>100</v>
      </c>
      <c r="D25" s="184" t="s">
        <v>129</v>
      </c>
      <c r="E25" s="166" t="s">
        <v>130</v>
      </c>
      <c r="F25" s="194" t="s">
        <v>79</v>
      </c>
      <c r="G25" s="202">
        <v>1</v>
      </c>
      <c r="H25" s="203"/>
      <c r="I25" s="199">
        <f t="shared" ref="I25:I30" si="6">ROUND(G25*H25,2)</f>
        <v>0</v>
      </c>
      <c r="J25" s="198">
        <v>21</v>
      </c>
      <c r="K25" s="199">
        <f t="shared" ref="K25:K30" si="7">I25+((I25/100)*J25)</f>
        <v>0</v>
      </c>
      <c r="L25" s="253"/>
      <c r="M25" s="303"/>
      <c r="N25" s="229"/>
      <c r="O25" s="253"/>
      <c r="P25" s="253"/>
      <c r="Q25" s="253"/>
      <c r="R25" s="253"/>
      <c r="S25" s="253"/>
      <c r="T25" s="253"/>
      <c r="U25" s="253"/>
      <c r="V25" s="253"/>
      <c r="W25" s="253"/>
      <c r="X25" s="253"/>
      <c r="Y25" s="253"/>
      <c r="Z25" s="253"/>
      <c r="AA25" s="253"/>
    </row>
    <row r="26" spans="1:27" s="188" customFormat="1" ht="51" x14ac:dyDescent="0.2">
      <c r="A26" s="230">
        <v>10</v>
      </c>
      <c r="B26" s="194"/>
      <c r="C26" s="144" t="s">
        <v>100</v>
      </c>
      <c r="D26" s="161" t="s">
        <v>119</v>
      </c>
      <c r="E26" s="180" t="s">
        <v>184</v>
      </c>
      <c r="F26" s="194" t="s">
        <v>79</v>
      </c>
      <c r="G26" s="206">
        <f>G24</f>
        <v>1</v>
      </c>
      <c r="H26" s="199"/>
      <c r="I26" s="199">
        <f t="shared" si="6"/>
        <v>0</v>
      </c>
      <c r="J26" s="198">
        <v>21</v>
      </c>
      <c r="K26" s="199">
        <f t="shared" si="7"/>
        <v>0</v>
      </c>
      <c r="L26" s="253"/>
      <c r="M26" s="253"/>
      <c r="N26" s="253"/>
      <c r="O26" s="253"/>
      <c r="P26" s="253"/>
      <c r="Q26" s="253"/>
      <c r="R26" s="253"/>
      <c r="S26" s="253"/>
      <c r="T26" s="253"/>
      <c r="U26" s="253"/>
      <c r="V26" s="253"/>
      <c r="W26" s="253"/>
      <c r="X26" s="253"/>
      <c r="Y26" s="253"/>
      <c r="Z26" s="253"/>
      <c r="AA26" s="253"/>
    </row>
    <row r="27" spans="1:27" s="188" customFormat="1" ht="38.25" x14ac:dyDescent="0.2">
      <c r="A27" s="230">
        <v>11</v>
      </c>
      <c r="B27" s="194"/>
      <c r="C27" s="144" t="s">
        <v>100</v>
      </c>
      <c r="D27" s="161" t="s">
        <v>120</v>
      </c>
      <c r="E27" s="299" t="s">
        <v>228</v>
      </c>
      <c r="F27" s="194" t="s">
        <v>79</v>
      </c>
      <c r="G27" s="206">
        <f>G26</f>
        <v>1</v>
      </c>
      <c r="H27" s="199"/>
      <c r="I27" s="199">
        <f t="shared" si="6"/>
        <v>0</v>
      </c>
      <c r="J27" s="198">
        <v>21</v>
      </c>
      <c r="K27" s="199">
        <f t="shared" si="7"/>
        <v>0</v>
      </c>
      <c r="L27" s="253"/>
      <c r="M27" s="253"/>
      <c r="N27" s="253"/>
      <c r="O27" s="253"/>
      <c r="P27" s="253"/>
      <c r="Q27" s="253"/>
      <c r="R27" s="253"/>
      <c r="S27" s="253"/>
      <c r="T27" s="253"/>
      <c r="U27" s="253"/>
      <c r="V27" s="253"/>
      <c r="W27" s="253"/>
      <c r="X27" s="253"/>
      <c r="Y27" s="253"/>
      <c r="Z27" s="253"/>
      <c r="AA27" s="253"/>
    </row>
    <row r="28" spans="1:27" s="188" customFormat="1" ht="63.75" x14ac:dyDescent="0.2">
      <c r="A28" s="230">
        <v>12</v>
      </c>
      <c r="B28" s="194"/>
      <c r="C28" s="194" t="s">
        <v>100</v>
      </c>
      <c r="D28" s="184" t="s">
        <v>91</v>
      </c>
      <c r="E28" s="166" t="s">
        <v>131</v>
      </c>
      <c r="F28" s="194" t="s">
        <v>79</v>
      </c>
      <c r="G28" s="202">
        <v>1</v>
      </c>
      <c r="H28" s="199"/>
      <c r="I28" s="199">
        <f t="shared" si="6"/>
        <v>0</v>
      </c>
      <c r="J28" s="198">
        <v>21</v>
      </c>
      <c r="K28" s="199">
        <f t="shared" si="7"/>
        <v>0</v>
      </c>
      <c r="L28" s="253"/>
      <c r="M28" s="304"/>
      <c r="N28" s="253"/>
      <c r="O28" s="253"/>
      <c r="P28" s="253"/>
      <c r="Q28" s="253"/>
      <c r="R28" s="253"/>
      <c r="S28" s="253"/>
      <c r="T28" s="253"/>
      <c r="U28" s="253"/>
      <c r="V28" s="253"/>
      <c r="W28" s="253"/>
      <c r="X28" s="253"/>
      <c r="Y28" s="253"/>
      <c r="Z28" s="253"/>
      <c r="AA28" s="253"/>
    </row>
    <row r="29" spans="1:27" s="188" customFormat="1" ht="25.5" x14ac:dyDescent="0.2">
      <c r="A29" s="230">
        <v>13</v>
      </c>
      <c r="B29" s="194"/>
      <c r="C29" s="194" t="s">
        <v>100</v>
      </c>
      <c r="D29" s="184" t="s">
        <v>99</v>
      </c>
      <c r="E29" s="166" t="s">
        <v>104</v>
      </c>
      <c r="F29" s="194" t="s">
        <v>79</v>
      </c>
      <c r="G29" s="202">
        <v>1</v>
      </c>
      <c r="H29" s="199"/>
      <c r="I29" s="199">
        <f t="shared" si="6"/>
        <v>0</v>
      </c>
      <c r="J29" s="198">
        <v>21</v>
      </c>
      <c r="K29" s="199">
        <f t="shared" si="7"/>
        <v>0</v>
      </c>
      <c r="L29" s="253"/>
      <c r="M29" s="253"/>
      <c r="N29" s="253"/>
      <c r="O29" s="253"/>
      <c r="P29" s="253"/>
      <c r="Q29" s="253"/>
      <c r="R29" s="253"/>
      <c r="S29" s="253"/>
      <c r="T29" s="253"/>
      <c r="U29" s="253"/>
      <c r="V29" s="253"/>
      <c r="W29" s="253"/>
      <c r="X29" s="253"/>
      <c r="Y29" s="253"/>
      <c r="Z29" s="253"/>
      <c r="AA29" s="253"/>
    </row>
    <row r="30" spans="1:27" s="188" customFormat="1" ht="38.25" x14ac:dyDescent="0.2">
      <c r="A30" s="230">
        <v>14</v>
      </c>
      <c r="B30" s="194"/>
      <c r="C30" s="194" t="s">
        <v>100</v>
      </c>
      <c r="D30" s="184" t="s">
        <v>85</v>
      </c>
      <c r="E30" s="166" t="s">
        <v>132</v>
      </c>
      <c r="F30" s="194" t="s">
        <v>79</v>
      </c>
      <c r="G30" s="202">
        <v>1</v>
      </c>
      <c r="H30" s="203"/>
      <c r="I30" s="199">
        <f t="shared" si="6"/>
        <v>0</v>
      </c>
      <c r="J30" s="198">
        <v>21</v>
      </c>
      <c r="K30" s="199">
        <f t="shared" si="7"/>
        <v>0</v>
      </c>
      <c r="L30" s="253"/>
      <c r="M30" s="304"/>
      <c r="N30" s="253"/>
      <c r="O30" s="253"/>
      <c r="P30" s="253"/>
      <c r="Q30" s="253"/>
      <c r="R30" s="253"/>
      <c r="S30" s="253"/>
      <c r="T30" s="253"/>
      <c r="U30" s="253"/>
      <c r="V30" s="253"/>
      <c r="W30" s="253"/>
      <c r="X30" s="253"/>
      <c r="Y30" s="253"/>
      <c r="Z30" s="253"/>
      <c r="AA30" s="253"/>
    </row>
    <row r="31" spans="1:27" s="188" customFormat="1" x14ac:dyDescent="0.2">
      <c r="A31" s="230"/>
      <c r="B31" s="200"/>
      <c r="C31" s="237"/>
      <c r="D31" s="240"/>
      <c r="E31" s="219" t="s">
        <v>105</v>
      </c>
      <c r="F31" s="237"/>
      <c r="G31" s="251"/>
      <c r="H31" s="251"/>
      <c r="I31" s="201">
        <f>SUM(I32:I39)</f>
        <v>0</v>
      </c>
      <c r="J31" s="198"/>
      <c r="K31" s="199"/>
      <c r="L31" s="253"/>
      <c r="M31" s="253"/>
      <c r="N31" s="253"/>
      <c r="O31" s="253"/>
      <c r="P31" s="253"/>
      <c r="Q31" s="253"/>
      <c r="R31" s="253"/>
      <c r="S31" s="253"/>
      <c r="T31" s="253"/>
      <c r="U31" s="253"/>
      <c r="V31" s="253"/>
      <c r="W31" s="253"/>
      <c r="X31" s="253"/>
      <c r="Y31" s="253"/>
      <c r="Z31" s="253"/>
      <c r="AA31" s="253"/>
    </row>
    <row r="32" spans="1:27" s="188" customFormat="1" ht="89.25" x14ac:dyDescent="0.2">
      <c r="A32" s="230">
        <v>15</v>
      </c>
      <c r="B32" s="194"/>
      <c r="C32" s="194" t="s">
        <v>100</v>
      </c>
      <c r="D32" s="161" t="s">
        <v>106</v>
      </c>
      <c r="E32" s="180" t="s">
        <v>107</v>
      </c>
      <c r="F32" s="144" t="s">
        <v>79</v>
      </c>
      <c r="G32" s="145">
        <v>1</v>
      </c>
      <c r="H32" s="146"/>
      <c r="I32" s="146">
        <f>ROUND(G32*H32,2)</f>
        <v>0</v>
      </c>
      <c r="J32" s="147">
        <v>21</v>
      </c>
      <c r="K32" s="146">
        <f t="shared" ref="K32:K39" si="8">I32+((I32/100)*J32)</f>
        <v>0</v>
      </c>
      <c r="L32" s="253"/>
      <c r="M32" s="304"/>
      <c r="N32" s="253"/>
      <c r="O32" s="253"/>
      <c r="P32" s="253"/>
      <c r="Q32" s="253"/>
      <c r="R32" s="253"/>
      <c r="S32" s="253"/>
      <c r="T32" s="253"/>
      <c r="U32" s="253"/>
      <c r="V32" s="253"/>
      <c r="W32" s="253"/>
      <c r="X32" s="253"/>
      <c r="Y32" s="253"/>
      <c r="Z32" s="253"/>
      <c r="AA32" s="253"/>
    </row>
    <row r="33" spans="1:27" s="188" customFormat="1" ht="114.75" x14ac:dyDescent="0.2">
      <c r="A33" s="230">
        <v>16</v>
      </c>
      <c r="B33" s="194"/>
      <c r="C33" s="194" t="s">
        <v>100</v>
      </c>
      <c r="D33" s="161" t="s">
        <v>108</v>
      </c>
      <c r="E33" s="180" t="s">
        <v>231</v>
      </c>
      <c r="F33" s="144" t="s">
        <v>79</v>
      </c>
      <c r="G33" s="145">
        <v>1</v>
      </c>
      <c r="H33" s="146"/>
      <c r="I33" s="146">
        <f>ROUND(G33*H33,2)</f>
        <v>0</v>
      </c>
      <c r="J33" s="147">
        <v>21</v>
      </c>
      <c r="K33" s="146">
        <f t="shared" si="8"/>
        <v>0</v>
      </c>
      <c r="L33" s="253"/>
      <c r="M33" s="304"/>
      <c r="N33" s="253"/>
      <c r="O33" s="253"/>
      <c r="P33" s="253"/>
      <c r="Q33" s="253"/>
      <c r="R33" s="253"/>
      <c r="S33" s="253"/>
      <c r="T33" s="253"/>
      <c r="U33" s="253"/>
      <c r="V33" s="253"/>
      <c r="W33" s="253"/>
      <c r="X33" s="253"/>
      <c r="Y33" s="253"/>
      <c r="Z33" s="253"/>
      <c r="AA33" s="253"/>
    </row>
    <row r="34" spans="1:27" s="188" customFormat="1" ht="76.5" x14ac:dyDescent="0.2">
      <c r="A34" s="230">
        <v>17</v>
      </c>
      <c r="B34" s="194"/>
      <c r="C34" s="194" t="s">
        <v>100</v>
      </c>
      <c r="D34" s="161" t="s">
        <v>109</v>
      </c>
      <c r="E34" s="181" t="s">
        <v>245</v>
      </c>
      <c r="F34" s="144" t="s">
        <v>79</v>
      </c>
      <c r="G34" s="145">
        <v>1</v>
      </c>
      <c r="H34" s="146"/>
      <c r="I34" s="146">
        <f t="shared" ref="I34:I39" si="9">ROUND(G34*H34,2)</f>
        <v>0</v>
      </c>
      <c r="J34" s="147">
        <v>21</v>
      </c>
      <c r="K34" s="146">
        <f t="shared" si="8"/>
        <v>0</v>
      </c>
      <c r="L34" s="253"/>
      <c r="M34" s="304"/>
      <c r="N34" s="253"/>
      <c r="O34" s="253"/>
      <c r="P34" s="253"/>
      <c r="Q34" s="253"/>
      <c r="R34" s="253"/>
      <c r="S34" s="253"/>
      <c r="T34" s="253"/>
      <c r="U34" s="253"/>
      <c r="V34" s="253"/>
      <c r="W34" s="253"/>
      <c r="X34" s="253"/>
      <c r="Y34" s="253"/>
      <c r="Z34" s="253"/>
      <c r="AA34" s="253"/>
    </row>
    <row r="35" spans="1:27" s="188" customFormat="1" ht="102" x14ac:dyDescent="0.2">
      <c r="A35" s="230">
        <v>18</v>
      </c>
      <c r="B35" s="194"/>
      <c r="C35" s="194" t="s">
        <v>100</v>
      </c>
      <c r="D35" s="161" t="s">
        <v>110</v>
      </c>
      <c r="E35" s="181" t="s">
        <v>111</v>
      </c>
      <c r="F35" s="144" t="s">
        <v>79</v>
      </c>
      <c r="G35" s="156">
        <v>1</v>
      </c>
      <c r="H35" s="146"/>
      <c r="I35" s="146">
        <f t="shared" si="9"/>
        <v>0</v>
      </c>
      <c r="J35" s="147">
        <v>21</v>
      </c>
      <c r="K35" s="146">
        <f t="shared" si="8"/>
        <v>0</v>
      </c>
      <c r="L35" s="253"/>
      <c r="M35" s="253"/>
      <c r="N35" s="253"/>
      <c r="O35" s="253"/>
      <c r="P35" s="253"/>
      <c r="Q35" s="253"/>
      <c r="R35" s="253"/>
      <c r="S35" s="253"/>
      <c r="T35" s="253"/>
      <c r="U35" s="253"/>
      <c r="V35" s="253"/>
      <c r="W35" s="253"/>
      <c r="X35" s="253"/>
      <c r="Y35" s="253"/>
      <c r="Z35" s="253"/>
      <c r="AA35" s="253"/>
    </row>
    <row r="36" spans="1:27" s="188" customFormat="1" ht="38.25" x14ac:dyDescent="0.2">
      <c r="A36" s="230">
        <v>19</v>
      </c>
      <c r="B36" s="194"/>
      <c r="C36" s="194" t="s">
        <v>100</v>
      </c>
      <c r="D36" s="161" t="s">
        <v>134</v>
      </c>
      <c r="E36" s="181" t="s">
        <v>232</v>
      </c>
      <c r="F36" s="144" t="s">
        <v>79</v>
      </c>
      <c r="G36" s="156">
        <v>1</v>
      </c>
      <c r="H36" s="146"/>
      <c r="I36" s="146">
        <f t="shared" si="9"/>
        <v>0</v>
      </c>
      <c r="J36" s="147">
        <v>21</v>
      </c>
      <c r="K36" s="146">
        <f t="shared" si="8"/>
        <v>0</v>
      </c>
      <c r="L36" s="253"/>
      <c r="M36" s="253"/>
      <c r="N36" s="253"/>
      <c r="O36" s="253"/>
      <c r="P36" s="253"/>
      <c r="Q36" s="253"/>
      <c r="R36" s="253"/>
      <c r="S36" s="253"/>
      <c r="T36" s="253"/>
      <c r="U36" s="253"/>
      <c r="V36" s="253"/>
      <c r="W36" s="253"/>
      <c r="X36" s="253"/>
      <c r="Y36" s="253"/>
      <c r="Z36" s="253"/>
      <c r="AA36" s="253"/>
    </row>
    <row r="37" spans="1:27" s="188" customFormat="1" ht="51" x14ac:dyDescent="0.2">
      <c r="A37" s="230">
        <v>20</v>
      </c>
      <c r="B37" s="194"/>
      <c r="C37" s="205" t="s">
        <v>100</v>
      </c>
      <c r="D37" s="270" t="s">
        <v>103</v>
      </c>
      <c r="E37" s="301" t="s">
        <v>136</v>
      </c>
      <c r="F37" s="152" t="s">
        <v>79</v>
      </c>
      <c r="G37" s="156">
        <v>1</v>
      </c>
      <c r="H37" s="157"/>
      <c r="I37" s="157">
        <f>ROUND(G37*H37,2)</f>
        <v>0</v>
      </c>
      <c r="J37" s="158">
        <v>21</v>
      </c>
      <c r="K37" s="157">
        <f t="shared" si="8"/>
        <v>0</v>
      </c>
      <c r="L37" s="253"/>
      <c r="M37" s="253"/>
      <c r="N37" s="253"/>
      <c r="O37" s="253"/>
      <c r="P37" s="253"/>
      <c r="Q37" s="253"/>
      <c r="R37" s="253"/>
      <c r="S37" s="253"/>
      <c r="T37" s="253"/>
      <c r="U37" s="253"/>
      <c r="V37" s="253"/>
      <c r="W37" s="253"/>
      <c r="X37" s="253"/>
      <c r="Y37" s="253"/>
      <c r="Z37" s="253"/>
      <c r="AA37" s="253"/>
    </row>
    <row r="38" spans="1:27" s="188" customFormat="1" ht="25.5" x14ac:dyDescent="0.2">
      <c r="A38" s="230">
        <v>21</v>
      </c>
      <c r="B38" s="194"/>
      <c r="C38" s="194" t="s">
        <v>100</v>
      </c>
      <c r="D38" s="185" t="s">
        <v>114</v>
      </c>
      <c r="E38" s="166" t="s">
        <v>115</v>
      </c>
      <c r="F38" s="144" t="s">
        <v>79</v>
      </c>
      <c r="G38" s="145">
        <v>1</v>
      </c>
      <c r="H38" s="157"/>
      <c r="I38" s="146">
        <f t="shared" si="9"/>
        <v>0</v>
      </c>
      <c r="J38" s="147">
        <v>21</v>
      </c>
      <c r="K38" s="146">
        <f t="shared" si="8"/>
        <v>0</v>
      </c>
      <c r="L38" s="253"/>
      <c r="M38" s="253"/>
      <c r="N38" s="253"/>
      <c r="O38" s="253"/>
      <c r="P38" s="253"/>
      <c r="Q38" s="253"/>
      <c r="R38" s="253"/>
      <c r="S38" s="253"/>
      <c r="T38" s="253"/>
      <c r="U38" s="253"/>
      <c r="V38" s="253"/>
      <c r="W38" s="253"/>
      <c r="X38" s="253"/>
      <c r="Y38" s="253"/>
      <c r="Z38" s="253"/>
      <c r="AA38" s="253"/>
    </row>
    <row r="39" spans="1:27" s="188" customFormat="1" ht="89.25" x14ac:dyDescent="0.2">
      <c r="A39" s="230">
        <v>22</v>
      </c>
      <c r="B39" s="194"/>
      <c r="C39" s="194" t="s">
        <v>100</v>
      </c>
      <c r="D39" s="161" t="s">
        <v>112</v>
      </c>
      <c r="E39" s="167" t="s">
        <v>125</v>
      </c>
      <c r="F39" s="144" t="s">
        <v>79</v>
      </c>
      <c r="G39" s="145">
        <v>1</v>
      </c>
      <c r="H39" s="146"/>
      <c r="I39" s="146">
        <f t="shared" si="9"/>
        <v>0</v>
      </c>
      <c r="J39" s="147">
        <v>21</v>
      </c>
      <c r="K39" s="146">
        <f t="shared" si="8"/>
        <v>0</v>
      </c>
      <c r="L39" s="253"/>
      <c r="M39" s="253"/>
      <c r="N39" s="253"/>
      <c r="O39" s="253"/>
      <c r="P39" s="253"/>
      <c r="Q39" s="253"/>
      <c r="R39" s="253"/>
      <c r="S39" s="253"/>
      <c r="T39" s="253"/>
      <c r="U39" s="253"/>
      <c r="V39" s="253"/>
      <c r="W39" s="253"/>
      <c r="X39" s="253"/>
      <c r="Y39" s="253"/>
      <c r="Z39" s="253"/>
      <c r="AA39" s="253"/>
    </row>
    <row r="40" spans="1:27" s="214" customFormat="1" x14ac:dyDescent="0.2">
      <c r="A40" s="252"/>
      <c r="B40" s="234"/>
      <c r="C40" s="234"/>
      <c r="D40" s="241"/>
      <c r="E40" s="222" t="s">
        <v>96</v>
      </c>
      <c r="F40" s="234"/>
      <c r="G40" s="252"/>
      <c r="H40" s="252"/>
      <c r="I40" s="215">
        <f>I14</f>
        <v>0</v>
      </c>
      <c r="J40" s="252"/>
      <c r="K40" s="252"/>
      <c r="L40" s="252"/>
      <c r="M40" s="252"/>
      <c r="N40" s="252"/>
      <c r="O40" s="252"/>
      <c r="P40" s="252"/>
      <c r="Q40" s="252"/>
      <c r="R40" s="252"/>
      <c r="S40" s="252"/>
      <c r="T40" s="252"/>
      <c r="U40" s="252"/>
      <c r="V40" s="252"/>
      <c r="W40" s="252"/>
      <c r="X40" s="252"/>
      <c r="Y40" s="252"/>
      <c r="Z40" s="252"/>
      <c r="AA40" s="252"/>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500D8-0F8D-43D5-BD09-CD132A47206B}">
  <sheetPr>
    <pageSetUpPr fitToPage="1"/>
  </sheetPr>
  <dimension ref="A1:AA107"/>
  <sheetViews>
    <sheetView showGridLines="0" zoomScaleNormal="100" workbookViewId="0">
      <selection activeCell="E21" sqref="E21"/>
    </sheetView>
  </sheetViews>
  <sheetFormatPr defaultRowHeight="12.75" x14ac:dyDescent="0.2"/>
  <cols>
    <col min="1" max="1" width="5.5703125" style="232" customWidth="1"/>
    <col min="2" max="2" width="4.42578125" style="236" customWidth="1"/>
    <col min="3" max="3" width="6.42578125" style="236" customWidth="1"/>
    <col min="4" max="4" width="12.7109375" style="245" customWidth="1"/>
    <col min="5" max="5" width="96" style="224" customWidth="1"/>
    <col min="6" max="6" width="7.7109375" style="236" customWidth="1"/>
    <col min="7" max="7" width="9.85546875" style="232" customWidth="1"/>
    <col min="8" max="8" width="13.28515625" style="232" customWidth="1"/>
    <col min="9" max="9" width="15.5703125" style="232" customWidth="1"/>
    <col min="10" max="10" width="6.7109375" style="232" customWidth="1"/>
    <col min="11" max="11" width="15.5703125" style="232" customWidth="1"/>
    <col min="12" max="12" width="9.140625" style="232"/>
    <col min="13" max="14" width="16.5703125" style="232" customWidth="1"/>
    <col min="15" max="27" width="9.140625" style="232"/>
    <col min="28" max="16384" width="9.140625" style="186"/>
  </cols>
  <sheetData>
    <row r="1" spans="1:27" s="216" customFormat="1" ht="18" x14ac:dyDescent="0.2">
      <c r="A1" s="258" t="s">
        <v>101</v>
      </c>
      <c r="B1" s="259"/>
      <c r="C1" s="259"/>
      <c r="D1" s="242"/>
      <c r="E1" s="242"/>
      <c r="F1" s="259"/>
      <c r="G1" s="259"/>
      <c r="H1" s="259"/>
      <c r="I1" s="259"/>
      <c r="J1" s="259"/>
      <c r="K1" s="259"/>
    </row>
    <row r="2" spans="1:27" s="216" customFormat="1" x14ac:dyDescent="0.2">
      <c r="A2" s="260" t="s">
        <v>61</v>
      </c>
      <c r="B2" s="259"/>
      <c r="C2" s="187" t="s">
        <v>251</v>
      </c>
      <c r="D2" s="238"/>
      <c r="E2" s="238"/>
      <c r="F2" s="259"/>
      <c r="G2" s="259"/>
      <c r="H2" s="259"/>
      <c r="I2" s="259"/>
      <c r="J2" s="259"/>
      <c r="K2" s="259"/>
    </row>
    <row r="3" spans="1:27" s="216" customFormat="1" x14ac:dyDescent="0.2">
      <c r="A3" s="260" t="s">
        <v>62</v>
      </c>
      <c r="B3" s="259"/>
      <c r="C3" s="323" t="s">
        <v>121</v>
      </c>
      <c r="D3" s="323"/>
      <c r="E3" s="323"/>
      <c r="F3" s="259"/>
      <c r="G3" s="259"/>
      <c r="H3" s="259"/>
      <c r="I3" s="187"/>
      <c r="J3" s="259"/>
      <c r="K3" s="259"/>
    </row>
    <row r="4" spans="1:27" s="216" customFormat="1" x14ac:dyDescent="0.2">
      <c r="A4" s="260" t="s">
        <v>63</v>
      </c>
      <c r="B4" s="259"/>
      <c r="C4" s="187" t="s">
        <v>82</v>
      </c>
      <c r="D4" s="238"/>
      <c r="E4" s="238"/>
      <c r="F4" s="259"/>
      <c r="G4" s="259"/>
      <c r="H4" s="259"/>
      <c r="I4" s="187"/>
      <c r="J4" s="259"/>
      <c r="K4" s="259"/>
    </row>
    <row r="5" spans="1:27" s="216" customFormat="1" x14ac:dyDescent="0.2">
      <c r="A5" s="259" t="s">
        <v>71</v>
      </c>
      <c r="B5" s="259"/>
      <c r="C5" s="187" t="s">
        <v>2</v>
      </c>
      <c r="D5" s="238"/>
      <c r="E5" s="238"/>
      <c r="F5" s="259"/>
      <c r="G5" s="259"/>
      <c r="H5" s="259"/>
      <c r="I5" s="187"/>
      <c r="J5" s="259"/>
      <c r="K5" s="259"/>
    </row>
    <row r="6" spans="1:27" s="216" customFormat="1" x14ac:dyDescent="0.2">
      <c r="A6" s="259"/>
      <c r="B6" s="259"/>
      <c r="C6" s="187"/>
      <c r="D6" s="238"/>
      <c r="E6" s="238"/>
      <c r="F6" s="259"/>
      <c r="G6" s="259"/>
      <c r="H6" s="259"/>
      <c r="I6" s="187"/>
      <c r="J6" s="259"/>
      <c r="K6" s="259"/>
    </row>
    <row r="7" spans="1:27" s="216" customFormat="1" x14ac:dyDescent="0.2">
      <c r="A7" s="259" t="s">
        <v>65</v>
      </c>
      <c r="B7" s="259"/>
      <c r="C7" s="323" t="s">
        <v>122</v>
      </c>
      <c r="D7" s="323"/>
      <c r="E7" s="323"/>
      <c r="F7" s="259"/>
      <c r="G7" s="259"/>
      <c r="H7" s="259"/>
      <c r="I7" s="187"/>
      <c r="J7" s="259"/>
      <c r="K7" s="259"/>
    </row>
    <row r="8" spans="1:27" s="216" customFormat="1" x14ac:dyDescent="0.2">
      <c r="A8" s="259" t="s">
        <v>66</v>
      </c>
      <c r="B8" s="259"/>
      <c r="C8" s="323" t="s">
        <v>2</v>
      </c>
      <c r="D8" s="323"/>
      <c r="E8" s="238"/>
      <c r="F8" s="259"/>
      <c r="G8" s="259"/>
      <c r="H8" s="259"/>
      <c r="I8" s="187"/>
      <c r="J8" s="259"/>
      <c r="K8" s="259"/>
    </row>
    <row r="9" spans="1:27" s="216" customFormat="1" x14ac:dyDescent="0.2">
      <c r="A9" s="259" t="s">
        <v>67</v>
      </c>
      <c r="B9" s="259"/>
      <c r="C9" s="324" t="s">
        <v>250</v>
      </c>
      <c r="D9" s="324"/>
      <c r="E9" s="238"/>
      <c r="F9" s="259"/>
      <c r="G9" s="259"/>
      <c r="H9" s="259"/>
      <c r="I9" s="187"/>
      <c r="J9" s="259"/>
      <c r="K9" s="259"/>
    </row>
    <row r="10" spans="1:27" s="216" customFormat="1" x14ac:dyDescent="0.2">
      <c r="A10" s="259"/>
      <c r="B10" s="259"/>
      <c r="C10" s="259"/>
      <c r="D10" s="242"/>
      <c r="E10" s="242"/>
      <c r="F10" s="259"/>
      <c r="G10" s="259"/>
      <c r="H10" s="259"/>
      <c r="I10" s="259"/>
      <c r="J10" s="259"/>
      <c r="K10" s="259"/>
    </row>
    <row r="11" spans="1:27" s="257" customFormat="1" ht="38.25" x14ac:dyDescent="0.2">
      <c r="A11" s="189" t="s">
        <v>72</v>
      </c>
      <c r="B11" s="190" t="s">
        <v>73</v>
      </c>
      <c r="C11" s="190" t="s">
        <v>74</v>
      </c>
      <c r="D11" s="190" t="s">
        <v>75</v>
      </c>
      <c r="E11" s="190" t="s">
        <v>94</v>
      </c>
      <c r="F11" s="190" t="s">
        <v>76</v>
      </c>
      <c r="G11" s="190" t="s">
        <v>77</v>
      </c>
      <c r="H11" s="190" t="s">
        <v>97</v>
      </c>
      <c r="I11" s="190" t="s">
        <v>98</v>
      </c>
      <c r="J11" s="190" t="s">
        <v>78</v>
      </c>
      <c r="K11" s="190" t="s">
        <v>95</v>
      </c>
      <c r="M11" s="302" t="s">
        <v>246</v>
      </c>
      <c r="N11" s="302" t="s">
        <v>247</v>
      </c>
    </row>
    <row r="12" spans="1:27" s="236" customFormat="1" x14ac:dyDescent="0.2">
      <c r="A12" s="191">
        <v>1</v>
      </c>
      <c r="B12" s="192">
        <v>2</v>
      </c>
      <c r="C12" s="192">
        <v>3</v>
      </c>
      <c r="D12" s="193">
        <v>4</v>
      </c>
      <c r="E12" s="193">
        <v>5</v>
      </c>
      <c r="F12" s="192">
        <v>6</v>
      </c>
      <c r="G12" s="192">
        <v>7</v>
      </c>
      <c r="H12" s="192">
        <v>8</v>
      </c>
      <c r="I12" s="192">
        <v>9</v>
      </c>
      <c r="J12" s="192">
        <v>10</v>
      </c>
      <c r="K12" s="192">
        <v>11</v>
      </c>
      <c r="M12" s="151">
        <v>11</v>
      </c>
      <c r="N12" s="151">
        <v>12</v>
      </c>
    </row>
    <row r="13" spans="1:27" x14ac:dyDescent="0.2">
      <c r="A13" s="231"/>
      <c r="B13" s="235"/>
      <c r="C13" s="235"/>
      <c r="D13" s="243"/>
      <c r="E13" s="246"/>
      <c r="F13" s="235"/>
      <c r="G13" s="231"/>
      <c r="H13" s="231"/>
      <c r="I13" s="231"/>
      <c r="J13" s="231"/>
      <c r="K13" s="231"/>
    </row>
    <row r="14" spans="1:27" s="196" customFormat="1" x14ac:dyDescent="0.2">
      <c r="A14" s="230"/>
      <c r="B14" s="194"/>
      <c r="C14" s="194"/>
      <c r="D14" s="239" t="s">
        <v>86</v>
      </c>
      <c r="E14" s="195" t="s">
        <v>209</v>
      </c>
      <c r="F14" s="249"/>
      <c r="G14" s="250"/>
      <c r="H14" s="250"/>
      <c r="I14" s="197">
        <f>I15+I23+I31</f>
        <v>0</v>
      </c>
      <c r="J14" s="198"/>
      <c r="K14" s="199"/>
      <c r="L14" s="250"/>
      <c r="M14" s="250"/>
      <c r="N14" s="250"/>
      <c r="O14" s="250"/>
      <c r="P14" s="250"/>
      <c r="Q14" s="250"/>
      <c r="R14" s="250"/>
      <c r="S14" s="250"/>
      <c r="T14" s="250"/>
      <c r="U14" s="250"/>
      <c r="V14" s="250"/>
      <c r="W14" s="250"/>
      <c r="X14" s="250"/>
      <c r="Y14" s="250"/>
      <c r="Z14" s="250"/>
      <c r="AA14" s="250"/>
    </row>
    <row r="15" spans="1:27" s="188" customFormat="1" x14ac:dyDescent="0.2">
      <c r="A15" s="230"/>
      <c r="B15" s="200"/>
      <c r="C15" s="237"/>
      <c r="D15" s="240"/>
      <c r="E15" s="276" t="s">
        <v>227</v>
      </c>
      <c r="F15" s="237"/>
      <c r="G15" s="251"/>
      <c r="H15" s="251"/>
      <c r="I15" s="201">
        <f>SUM(I16:I22)</f>
        <v>0</v>
      </c>
      <c r="J15" s="198"/>
      <c r="K15" s="199"/>
      <c r="L15" s="253"/>
      <c r="M15" s="253"/>
      <c r="N15" s="253"/>
      <c r="O15" s="253"/>
      <c r="P15" s="253"/>
      <c r="Q15" s="253"/>
      <c r="R15" s="253"/>
      <c r="S15" s="253"/>
      <c r="T15" s="253"/>
      <c r="U15" s="253"/>
      <c r="V15" s="253"/>
      <c r="W15" s="253"/>
      <c r="X15" s="253"/>
      <c r="Y15" s="253"/>
      <c r="Z15" s="253"/>
      <c r="AA15" s="253"/>
    </row>
    <row r="16" spans="1:27" s="136" customFormat="1" ht="63.75" x14ac:dyDescent="0.2">
      <c r="A16" s="227">
        <v>1</v>
      </c>
      <c r="B16" s="144"/>
      <c r="C16" s="144" t="s">
        <v>100</v>
      </c>
      <c r="D16" s="184" t="s">
        <v>127</v>
      </c>
      <c r="E16" s="167" t="s">
        <v>126</v>
      </c>
      <c r="F16" s="144" t="s">
        <v>79</v>
      </c>
      <c r="G16" s="145">
        <v>1</v>
      </c>
      <c r="H16" s="146"/>
      <c r="I16" s="146">
        <f t="shared" ref="I16:I18" si="0">ROUND(G16*H16,2)</f>
        <v>0</v>
      </c>
      <c r="J16" s="147">
        <v>21</v>
      </c>
      <c r="K16" s="146">
        <f t="shared" ref="K16:K18" si="1">I16+((I16/100)*J16)</f>
        <v>0</v>
      </c>
      <c r="L16" s="229"/>
      <c r="M16" s="303"/>
      <c r="N16" s="229"/>
      <c r="O16" s="229"/>
      <c r="P16" s="229"/>
      <c r="Q16" s="229"/>
      <c r="R16" s="229"/>
      <c r="S16" s="229"/>
      <c r="T16" s="229"/>
      <c r="U16" s="229"/>
      <c r="V16" s="229"/>
      <c r="W16" s="229"/>
      <c r="X16" s="229"/>
      <c r="Y16" s="229"/>
      <c r="Z16" s="229"/>
      <c r="AA16" s="229"/>
    </row>
    <row r="17" spans="1:27" s="136" customFormat="1" ht="89.25" x14ac:dyDescent="0.2">
      <c r="A17" s="227">
        <v>2</v>
      </c>
      <c r="B17" s="144"/>
      <c r="C17" s="144" t="s">
        <v>100</v>
      </c>
      <c r="D17" s="184" t="s">
        <v>124</v>
      </c>
      <c r="E17" s="167" t="s">
        <v>125</v>
      </c>
      <c r="F17" s="144" t="s">
        <v>79</v>
      </c>
      <c r="G17" s="145">
        <v>1</v>
      </c>
      <c r="H17" s="146"/>
      <c r="I17" s="146">
        <f t="shared" si="0"/>
        <v>0</v>
      </c>
      <c r="J17" s="147">
        <v>21</v>
      </c>
      <c r="K17" s="146">
        <f t="shared" si="1"/>
        <v>0</v>
      </c>
      <c r="L17" s="229"/>
      <c r="M17" s="229"/>
      <c r="N17" s="229"/>
      <c r="O17" s="229"/>
      <c r="P17" s="229"/>
      <c r="Q17" s="229"/>
      <c r="R17" s="229"/>
      <c r="S17" s="229"/>
      <c r="T17" s="229"/>
      <c r="U17" s="229"/>
      <c r="V17" s="229"/>
      <c r="W17" s="229"/>
      <c r="X17" s="229"/>
      <c r="Y17" s="229"/>
      <c r="Z17" s="229"/>
      <c r="AA17" s="229"/>
    </row>
    <row r="18" spans="1:27" s="136" customFormat="1" ht="51" x14ac:dyDescent="0.2">
      <c r="A18" s="227">
        <v>3</v>
      </c>
      <c r="B18" s="144"/>
      <c r="C18" s="144" t="s">
        <v>100</v>
      </c>
      <c r="D18" s="184" t="s">
        <v>237</v>
      </c>
      <c r="E18" s="183" t="s">
        <v>236</v>
      </c>
      <c r="F18" s="144" t="s">
        <v>79</v>
      </c>
      <c r="G18" s="145">
        <v>1</v>
      </c>
      <c r="H18" s="157"/>
      <c r="I18" s="146">
        <f t="shared" si="0"/>
        <v>0</v>
      </c>
      <c r="J18" s="147">
        <v>21</v>
      </c>
      <c r="K18" s="146">
        <f t="shared" si="1"/>
        <v>0</v>
      </c>
      <c r="L18" s="229"/>
      <c r="M18" s="229"/>
      <c r="N18" s="229"/>
      <c r="O18" s="229"/>
      <c r="P18" s="229"/>
      <c r="Q18" s="229"/>
      <c r="R18" s="229"/>
      <c r="S18" s="229"/>
      <c r="T18" s="229"/>
      <c r="U18" s="229"/>
      <c r="V18" s="229"/>
      <c r="W18" s="229"/>
      <c r="X18" s="229"/>
      <c r="Y18" s="229"/>
      <c r="Z18" s="229"/>
      <c r="AA18" s="229"/>
    </row>
    <row r="19" spans="1:27" s="208" customFormat="1" ht="51" x14ac:dyDescent="0.2">
      <c r="A19" s="230">
        <v>4</v>
      </c>
      <c r="B19" s="205"/>
      <c r="C19" s="205" t="s">
        <v>100</v>
      </c>
      <c r="D19" s="225" t="s">
        <v>103</v>
      </c>
      <c r="E19" s="213" t="s">
        <v>113</v>
      </c>
      <c r="F19" s="205" t="s">
        <v>79</v>
      </c>
      <c r="G19" s="206">
        <v>1</v>
      </c>
      <c r="H19" s="203"/>
      <c r="I19" s="203">
        <f t="shared" ref="I19:I22" si="2">ROUND(G19*H19,2)</f>
        <v>0</v>
      </c>
      <c r="J19" s="207">
        <v>21</v>
      </c>
      <c r="K19" s="203">
        <f t="shared" ref="K19:K22" si="3">I19+((I19/100)*J19)</f>
        <v>0</v>
      </c>
      <c r="L19" s="254"/>
      <c r="M19" s="256"/>
      <c r="N19" s="256"/>
      <c r="O19" s="254"/>
      <c r="P19" s="254"/>
      <c r="Q19" s="254"/>
      <c r="R19" s="254"/>
      <c r="S19" s="254"/>
      <c r="T19" s="254"/>
      <c r="U19" s="254"/>
      <c r="V19" s="254"/>
      <c r="W19" s="254"/>
      <c r="X19" s="254"/>
      <c r="Y19" s="254"/>
      <c r="Z19" s="254"/>
      <c r="AA19" s="254"/>
    </row>
    <row r="20" spans="1:27" s="208" customFormat="1" ht="25.5" x14ac:dyDescent="0.2">
      <c r="A20" s="230">
        <v>5</v>
      </c>
      <c r="B20" s="205"/>
      <c r="C20" s="194" t="s">
        <v>100</v>
      </c>
      <c r="D20" s="204" t="s">
        <v>114</v>
      </c>
      <c r="E20" s="213" t="s">
        <v>115</v>
      </c>
      <c r="F20" s="194" t="s">
        <v>79</v>
      </c>
      <c r="G20" s="206">
        <v>1</v>
      </c>
      <c r="H20" s="199"/>
      <c r="I20" s="209">
        <f t="shared" si="2"/>
        <v>0</v>
      </c>
      <c r="J20" s="198">
        <v>21</v>
      </c>
      <c r="K20" s="199">
        <f t="shared" si="3"/>
        <v>0</v>
      </c>
      <c r="L20" s="254"/>
      <c r="M20" s="256"/>
      <c r="N20" s="256"/>
      <c r="O20" s="254"/>
      <c r="P20" s="254"/>
      <c r="Q20" s="254"/>
      <c r="R20" s="254"/>
      <c r="S20" s="254"/>
      <c r="T20" s="254"/>
      <c r="U20" s="254"/>
      <c r="V20" s="254"/>
      <c r="W20" s="254"/>
      <c r="X20" s="254"/>
      <c r="Y20" s="254"/>
      <c r="Z20" s="254"/>
      <c r="AA20" s="254"/>
    </row>
    <row r="21" spans="1:27" s="208" customFormat="1" ht="63.75" x14ac:dyDescent="0.2">
      <c r="A21" s="230">
        <v>6</v>
      </c>
      <c r="B21" s="205"/>
      <c r="C21" s="194" t="s">
        <v>100</v>
      </c>
      <c r="D21" s="244" t="s">
        <v>117</v>
      </c>
      <c r="E21" s="210" t="s">
        <v>118</v>
      </c>
      <c r="F21" s="194" t="s">
        <v>79</v>
      </c>
      <c r="G21" s="202">
        <v>1</v>
      </c>
      <c r="H21" s="199"/>
      <c r="I21" s="199">
        <f t="shared" si="2"/>
        <v>0</v>
      </c>
      <c r="J21" s="198">
        <v>21</v>
      </c>
      <c r="K21" s="199">
        <f t="shared" si="3"/>
        <v>0</v>
      </c>
      <c r="L21" s="254"/>
      <c r="M21" s="303"/>
      <c r="N21" s="256"/>
      <c r="O21" s="254"/>
      <c r="P21" s="254"/>
      <c r="Q21" s="254"/>
      <c r="R21" s="254"/>
      <c r="S21" s="254"/>
      <c r="T21" s="254"/>
      <c r="U21" s="254"/>
      <c r="V21" s="254"/>
      <c r="W21" s="254"/>
      <c r="X21" s="254"/>
      <c r="Y21" s="254"/>
      <c r="Z21" s="254"/>
      <c r="AA21" s="254"/>
    </row>
    <row r="22" spans="1:27" s="188" customFormat="1" ht="51" x14ac:dyDescent="0.2">
      <c r="A22" s="230">
        <v>7</v>
      </c>
      <c r="B22" s="233"/>
      <c r="C22" s="194" t="s">
        <v>100</v>
      </c>
      <c r="D22" s="184" t="s">
        <v>83</v>
      </c>
      <c r="E22" s="166" t="s">
        <v>128</v>
      </c>
      <c r="F22" s="194" t="s">
        <v>79</v>
      </c>
      <c r="G22" s="202">
        <v>1</v>
      </c>
      <c r="H22" s="199"/>
      <c r="I22" s="209">
        <f t="shared" si="2"/>
        <v>0</v>
      </c>
      <c r="J22" s="198">
        <v>21</v>
      </c>
      <c r="K22" s="199">
        <f t="shared" si="3"/>
        <v>0</v>
      </c>
      <c r="L22" s="253"/>
      <c r="M22" s="303"/>
      <c r="N22" s="229"/>
      <c r="O22" s="253"/>
      <c r="P22" s="253"/>
      <c r="Q22" s="253"/>
      <c r="R22" s="253"/>
      <c r="S22" s="253"/>
      <c r="T22" s="253"/>
      <c r="U22" s="253"/>
      <c r="V22" s="253"/>
      <c r="W22" s="253"/>
      <c r="X22" s="253"/>
      <c r="Y22" s="253"/>
      <c r="Z22" s="253"/>
      <c r="AA22" s="253"/>
    </row>
    <row r="23" spans="1:27" s="188" customFormat="1" x14ac:dyDescent="0.2">
      <c r="A23" s="230"/>
      <c r="B23" s="200"/>
      <c r="C23" s="237"/>
      <c r="D23" s="240"/>
      <c r="E23" s="219" t="s">
        <v>123</v>
      </c>
      <c r="F23" s="237"/>
      <c r="G23" s="251"/>
      <c r="H23" s="251"/>
      <c r="I23" s="201">
        <f>SUM(I24:I30)</f>
        <v>0</v>
      </c>
      <c r="J23" s="198"/>
      <c r="K23" s="199"/>
      <c r="L23" s="253"/>
      <c r="M23" s="229"/>
      <c r="N23" s="229"/>
      <c r="O23" s="253"/>
      <c r="P23" s="253"/>
      <c r="Q23" s="253"/>
      <c r="R23" s="253"/>
      <c r="S23" s="253"/>
      <c r="T23" s="253"/>
      <c r="U23" s="253"/>
      <c r="V23" s="253"/>
      <c r="W23" s="253"/>
      <c r="X23" s="253"/>
      <c r="Y23" s="253"/>
      <c r="Z23" s="253"/>
      <c r="AA23" s="253"/>
    </row>
    <row r="24" spans="1:27" s="188" customFormat="1" ht="102" x14ac:dyDescent="0.2">
      <c r="A24" s="230">
        <v>8</v>
      </c>
      <c r="B24" s="194"/>
      <c r="C24" s="194" t="s">
        <v>100</v>
      </c>
      <c r="D24" s="244" t="s">
        <v>84</v>
      </c>
      <c r="E24" s="166" t="s">
        <v>183</v>
      </c>
      <c r="F24" s="194" t="s">
        <v>79</v>
      </c>
      <c r="G24" s="202">
        <v>1</v>
      </c>
      <c r="H24" s="199"/>
      <c r="I24" s="199">
        <f t="shared" ref="I24:I30" si="4">ROUND(G24*H24,2)</f>
        <v>0</v>
      </c>
      <c r="J24" s="198">
        <v>21</v>
      </c>
      <c r="K24" s="199">
        <f t="shared" ref="K24:K30" si="5">I24+((I24/100)*J24)</f>
        <v>0</v>
      </c>
      <c r="L24" s="253"/>
      <c r="M24" s="304"/>
      <c r="N24" s="304"/>
      <c r="O24" s="253"/>
      <c r="P24" s="253"/>
      <c r="Q24" s="253"/>
      <c r="R24" s="253"/>
      <c r="S24" s="253"/>
      <c r="T24" s="253"/>
      <c r="U24" s="253"/>
      <c r="V24" s="253"/>
      <c r="W24" s="253"/>
      <c r="X24" s="253"/>
      <c r="Y24" s="253"/>
      <c r="Z24" s="253"/>
      <c r="AA24" s="253"/>
    </row>
    <row r="25" spans="1:27" s="188" customFormat="1" ht="63.75" x14ac:dyDescent="0.2">
      <c r="A25" s="230">
        <v>9</v>
      </c>
      <c r="B25" s="194"/>
      <c r="C25" s="144" t="s">
        <v>100</v>
      </c>
      <c r="D25" s="184" t="s">
        <v>129</v>
      </c>
      <c r="E25" s="166" t="s">
        <v>130</v>
      </c>
      <c r="F25" s="194" t="s">
        <v>79</v>
      </c>
      <c r="G25" s="202">
        <v>1</v>
      </c>
      <c r="H25" s="203"/>
      <c r="I25" s="199">
        <f t="shared" si="4"/>
        <v>0</v>
      </c>
      <c r="J25" s="198">
        <v>21</v>
      </c>
      <c r="K25" s="199">
        <f t="shared" si="5"/>
        <v>0</v>
      </c>
      <c r="L25" s="253"/>
      <c r="M25" s="303"/>
      <c r="N25" s="229"/>
      <c r="O25" s="253"/>
      <c r="P25" s="253"/>
      <c r="Q25" s="253"/>
      <c r="R25" s="253"/>
      <c r="S25" s="253"/>
      <c r="T25" s="253"/>
      <c r="U25" s="253"/>
      <c r="V25" s="253"/>
      <c r="W25" s="253"/>
      <c r="X25" s="253"/>
      <c r="Y25" s="253"/>
      <c r="Z25" s="253"/>
      <c r="AA25" s="253"/>
    </row>
    <row r="26" spans="1:27" s="188" customFormat="1" ht="51" x14ac:dyDescent="0.2">
      <c r="A26" s="230">
        <v>10</v>
      </c>
      <c r="B26" s="194"/>
      <c r="C26" s="144" t="s">
        <v>100</v>
      </c>
      <c r="D26" s="161" t="s">
        <v>119</v>
      </c>
      <c r="E26" s="180" t="s">
        <v>184</v>
      </c>
      <c r="F26" s="194" t="s">
        <v>79</v>
      </c>
      <c r="G26" s="206">
        <f>G24</f>
        <v>1</v>
      </c>
      <c r="H26" s="199"/>
      <c r="I26" s="199">
        <f t="shared" si="4"/>
        <v>0</v>
      </c>
      <c r="J26" s="198">
        <v>21</v>
      </c>
      <c r="K26" s="199">
        <f t="shared" si="5"/>
        <v>0</v>
      </c>
      <c r="L26" s="253"/>
      <c r="M26" s="253"/>
      <c r="N26" s="253"/>
      <c r="O26" s="253"/>
      <c r="P26" s="253"/>
      <c r="Q26" s="253"/>
      <c r="R26" s="253"/>
      <c r="S26" s="253"/>
      <c r="T26" s="253"/>
      <c r="U26" s="253"/>
      <c r="V26" s="253"/>
      <c r="W26" s="253"/>
      <c r="X26" s="253"/>
      <c r="Y26" s="253"/>
      <c r="Z26" s="253"/>
      <c r="AA26" s="253"/>
    </row>
    <row r="27" spans="1:27" s="188" customFormat="1" ht="38.25" x14ac:dyDescent="0.2">
      <c r="A27" s="230">
        <v>11</v>
      </c>
      <c r="B27" s="194"/>
      <c r="C27" s="144" t="s">
        <v>100</v>
      </c>
      <c r="D27" s="161" t="s">
        <v>120</v>
      </c>
      <c r="E27" s="299" t="s">
        <v>228</v>
      </c>
      <c r="F27" s="194" t="s">
        <v>79</v>
      </c>
      <c r="G27" s="206">
        <f>G26</f>
        <v>1</v>
      </c>
      <c r="H27" s="199"/>
      <c r="I27" s="199">
        <f t="shared" si="4"/>
        <v>0</v>
      </c>
      <c r="J27" s="198">
        <v>21</v>
      </c>
      <c r="K27" s="199">
        <f t="shared" si="5"/>
        <v>0</v>
      </c>
      <c r="L27" s="253"/>
      <c r="M27" s="253"/>
      <c r="N27" s="253"/>
      <c r="O27" s="253"/>
      <c r="P27" s="253"/>
      <c r="Q27" s="253"/>
      <c r="R27" s="253"/>
      <c r="S27" s="253"/>
      <c r="T27" s="253"/>
      <c r="U27" s="253"/>
      <c r="V27" s="253"/>
      <c r="W27" s="253"/>
      <c r="X27" s="253"/>
      <c r="Y27" s="253"/>
      <c r="Z27" s="253"/>
      <c r="AA27" s="253"/>
    </row>
    <row r="28" spans="1:27" s="188" customFormat="1" ht="63.75" x14ac:dyDescent="0.2">
      <c r="A28" s="230">
        <v>12</v>
      </c>
      <c r="B28" s="194"/>
      <c r="C28" s="194" t="s">
        <v>100</v>
      </c>
      <c r="D28" s="184" t="s">
        <v>91</v>
      </c>
      <c r="E28" s="166" t="s">
        <v>131</v>
      </c>
      <c r="F28" s="194" t="s">
        <v>79</v>
      </c>
      <c r="G28" s="202">
        <v>1</v>
      </c>
      <c r="H28" s="199"/>
      <c r="I28" s="199">
        <f t="shared" si="4"/>
        <v>0</v>
      </c>
      <c r="J28" s="198">
        <v>21</v>
      </c>
      <c r="K28" s="199">
        <f t="shared" si="5"/>
        <v>0</v>
      </c>
      <c r="L28" s="253"/>
      <c r="M28" s="304"/>
      <c r="N28" s="253"/>
      <c r="O28" s="253"/>
      <c r="P28" s="253"/>
      <c r="Q28" s="253"/>
      <c r="R28" s="253"/>
      <c r="S28" s="253"/>
      <c r="T28" s="253"/>
      <c r="U28" s="253"/>
      <c r="V28" s="253"/>
      <c r="W28" s="253"/>
      <c r="X28" s="253"/>
      <c r="Y28" s="253"/>
      <c r="Z28" s="253"/>
      <c r="AA28" s="253"/>
    </row>
    <row r="29" spans="1:27" s="188" customFormat="1" ht="25.5" x14ac:dyDescent="0.2">
      <c r="A29" s="230">
        <v>13</v>
      </c>
      <c r="B29" s="194"/>
      <c r="C29" s="194" t="s">
        <v>100</v>
      </c>
      <c r="D29" s="184" t="s">
        <v>99</v>
      </c>
      <c r="E29" s="166" t="s">
        <v>104</v>
      </c>
      <c r="F29" s="194" t="s">
        <v>79</v>
      </c>
      <c r="G29" s="202">
        <v>1</v>
      </c>
      <c r="H29" s="199"/>
      <c r="I29" s="199">
        <f t="shared" si="4"/>
        <v>0</v>
      </c>
      <c r="J29" s="198">
        <v>21</v>
      </c>
      <c r="K29" s="199">
        <f t="shared" si="5"/>
        <v>0</v>
      </c>
      <c r="L29" s="253"/>
      <c r="M29" s="253"/>
      <c r="N29" s="253"/>
      <c r="O29" s="253"/>
      <c r="P29" s="253"/>
      <c r="Q29" s="253"/>
      <c r="R29" s="253"/>
      <c r="S29" s="253"/>
      <c r="T29" s="253"/>
      <c r="U29" s="253"/>
      <c r="V29" s="253"/>
      <c r="W29" s="253"/>
      <c r="X29" s="253"/>
      <c r="Y29" s="253"/>
      <c r="Z29" s="253"/>
      <c r="AA29" s="253"/>
    </row>
    <row r="30" spans="1:27" s="188" customFormat="1" ht="38.25" x14ac:dyDescent="0.2">
      <c r="A30" s="230">
        <v>14</v>
      </c>
      <c r="B30" s="194"/>
      <c r="C30" s="194" t="s">
        <v>100</v>
      </c>
      <c r="D30" s="184" t="s">
        <v>85</v>
      </c>
      <c r="E30" s="166" t="s">
        <v>132</v>
      </c>
      <c r="F30" s="194" t="s">
        <v>79</v>
      </c>
      <c r="G30" s="202">
        <v>1</v>
      </c>
      <c r="H30" s="203"/>
      <c r="I30" s="199">
        <f t="shared" si="4"/>
        <v>0</v>
      </c>
      <c r="J30" s="198">
        <v>21</v>
      </c>
      <c r="K30" s="199">
        <f t="shared" si="5"/>
        <v>0</v>
      </c>
      <c r="L30" s="253"/>
      <c r="M30" s="304"/>
      <c r="N30" s="253"/>
      <c r="O30" s="253"/>
      <c r="P30" s="253"/>
      <c r="Q30" s="253"/>
      <c r="R30" s="253"/>
      <c r="S30" s="253"/>
      <c r="T30" s="253"/>
      <c r="U30" s="253"/>
      <c r="V30" s="253"/>
      <c r="W30" s="253"/>
      <c r="X30" s="253"/>
      <c r="Y30" s="253"/>
      <c r="Z30" s="253"/>
      <c r="AA30" s="253"/>
    </row>
    <row r="31" spans="1:27" s="188" customFormat="1" x14ac:dyDescent="0.2">
      <c r="A31" s="230"/>
      <c r="B31" s="200"/>
      <c r="C31" s="237"/>
      <c r="D31" s="240"/>
      <c r="E31" s="219" t="s">
        <v>105</v>
      </c>
      <c r="F31" s="237"/>
      <c r="G31" s="251"/>
      <c r="H31" s="251"/>
      <c r="I31" s="201">
        <f>SUM(I32:I39)</f>
        <v>0</v>
      </c>
      <c r="J31" s="198"/>
      <c r="K31" s="199"/>
      <c r="L31" s="253"/>
      <c r="M31" s="253"/>
      <c r="N31" s="253"/>
      <c r="O31" s="253"/>
      <c r="P31" s="253"/>
      <c r="Q31" s="253"/>
      <c r="R31" s="253"/>
      <c r="S31" s="253"/>
      <c r="T31" s="253"/>
      <c r="U31" s="253"/>
      <c r="V31" s="253"/>
      <c r="W31" s="253"/>
      <c r="X31" s="253"/>
      <c r="Y31" s="253"/>
      <c r="Z31" s="253"/>
      <c r="AA31" s="253"/>
    </row>
    <row r="32" spans="1:27" s="188" customFormat="1" ht="89.25" x14ac:dyDescent="0.2">
      <c r="A32" s="230">
        <v>15</v>
      </c>
      <c r="B32" s="194"/>
      <c r="C32" s="144" t="s">
        <v>100</v>
      </c>
      <c r="D32" s="161" t="s">
        <v>106</v>
      </c>
      <c r="E32" s="180" t="s">
        <v>107</v>
      </c>
      <c r="F32" s="144" t="s">
        <v>79</v>
      </c>
      <c r="G32" s="145">
        <v>1</v>
      </c>
      <c r="H32" s="146"/>
      <c r="I32" s="146">
        <f>ROUND(G32*H32,2)</f>
        <v>0</v>
      </c>
      <c r="J32" s="147">
        <v>21</v>
      </c>
      <c r="K32" s="146">
        <f t="shared" ref="K32:K39" si="6">I32+((I32/100)*J32)</f>
        <v>0</v>
      </c>
      <c r="L32" s="253"/>
      <c r="M32" s="304"/>
      <c r="N32" s="253"/>
      <c r="O32" s="253"/>
      <c r="P32" s="253"/>
      <c r="Q32" s="253"/>
      <c r="R32" s="253"/>
      <c r="S32" s="253"/>
      <c r="T32" s="253"/>
      <c r="U32" s="253"/>
      <c r="V32" s="253"/>
      <c r="W32" s="253"/>
      <c r="X32" s="253"/>
      <c r="Y32" s="253"/>
      <c r="Z32" s="253"/>
      <c r="AA32" s="253"/>
    </row>
    <row r="33" spans="1:27" s="188" customFormat="1" ht="114.75" x14ac:dyDescent="0.2">
      <c r="A33" s="230">
        <v>16</v>
      </c>
      <c r="B33" s="194"/>
      <c r="C33" s="144" t="s">
        <v>100</v>
      </c>
      <c r="D33" s="161" t="s">
        <v>108</v>
      </c>
      <c r="E33" s="180" t="s">
        <v>231</v>
      </c>
      <c r="F33" s="144" t="s">
        <v>79</v>
      </c>
      <c r="G33" s="145">
        <v>1</v>
      </c>
      <c r="H33" s="146"/>
      <c r="I33" s="146">
        <f>ROUND(G33*H33,2)</f>
        <v>0</v>
      </c>
      <c r="J33" s="147">
        <v>21</v>
      </c>
      <c r="K33" s="146">
        <f t="shared" si="6"/>
        <v>0</v>
      </c>
      <c r="L33" s="253"/>
      <c r="M33" s="304"/>
      <c r="N33" s="253"/>
      <c r="O33" s="253"/>
      <c r="P33" s="253"/>
      <c r="Q33" s="253"/>
      <c r="R33" s="253"/>
      <c r="S33" s="253"/>
      <c r="T33" s="253"/>
      <c r="U33" s="253"/>
      <c r="V33" s="253"/>
      <c r="W33" s="253"/>
      <c r="X33" s="253"/>
      <c r="Y33" s="253"/>
      <c r="Z33" s="253"/>
      <c r="AA33" s="253"/>
    </row>
    <row r="34" spans="1:27" s="188" customFormat="1" ht="76.5" x14ac:dyDescent="0.2">
      <c r="A34" s="230">
        <v>17</v>
      </c>
      <c r="B34" s="194"/>
      <c r="C34" s="144" t="s">
        <v>100</v>
      </c>
      <c r="D34" s="161" t="s">
        <v>109</v>
      </c>
      <c r="E34" s="181" t="s">
        <v>245</v>
      </c>
      <c r="F34" s="144" t="s">
        <v>79</v>
      </c>
      <c r="G34" s="145">
        <v>1</v>
      </c>
      <c r="H34" s="146"/>
      <c r="I34" s="146">
        <f t="shared" ref="I34:I39" si="7">ROUND(G34*H34,2)</f>
        <v>0</v>
      </c>
      <c r="J34" s="147">
        <v>21</v>
      </c>
      <c r="K34" s="146">
        <f t="shared" si="6"/>
        <v>0</v>
      </c>
      <c r="L34" s="253"/>
      <c r="M34" s="304"/>
      <c r="N34" s="253"/>
      <c r="O34" s="253"/>
      <c r="P34" s="253"/>
      <c r="Q34" s="253"/>
      <c r="R34" s="253"/>
      <c r="S34" s="253"/>
      <c r="T34" s="253"/>
      <c r="U34" s="253"/>
      <c r="V34" s="253"/>
      <c r="W34" s="253"/>
      <c r="X34" s="253"/>
      <c r="Y34" s="253"/>
      <c r="Z34" s="253"/>
      <c r="AA34" s="253"/>
    </row>
    <row r="35" spans="1:27" s="188" customFormat="1" ht="102" x14ac:dyDescent="0.2">
      <c r="A35" s="230">
        <v>18</v>
      </c>
      <c r="B35" s="194"/>
      <c r="C35" s="144" t="s">
        <v>100</v>
      </c>
      <c r="D35" s="161" t="s">
        <v>110</v>
      </c>
      <c r="E35" s="181" t="s">
        <v>111</v>
      </c>
      <c r="F35" s="144" t="s">
        <v>79</v>
      </c>
      <c r="G35" s="156">
        <v>1</v>
      </c>
      <c r="H35" s="146"/>
      <c r="I35" s="146">
        <f t="shared" si="7"/>
        <v>0</v>
      </c>
      <c r="J35" s="147">
        <v>21</v>
      </c>
      <c r="K35" s="146">
        <f t="shared" si="6"/>
        <v>0</v>
      </c>
      <c r="L35" s="253"/>
      <c r="M35" s="253"/>
      <c r="N35" s="253"/>
      <c r="O35" s="253"/>
      <c r="P35" s="253"/>
      <c r="Q35" s="253"/>
      <c r="R35" s="253"/>
      <c r="S35" s="253"/>
      <c r="T35" s="253"/>
      <c r="U35" s="253"/>
      <c r="V35" s="253"/>
      <c r="W35" s="253"/>
      <c r="X35" s="253"/>
      <c r="Y35" s="253"/>
      <c r="Z35" s="253"/>
      <c r="AA35" s="253"/>
    </row>
    <row r="36" spans="1:27" s="188" customFormat="1" ht="38.25" x14ac:dyDescent="0.2">
      <c r="A36" s="230">
        <v>19</v>
      </c>
      <c r="B36" s="194"/>
      <c r="C36" s="144" t="s">
        <v>100</v>
      </c>
      <c r="D36" s="161" t="s">
        <v>134</v>
      </c>
      <c r="E36" s="181" t="s">
        <v>232</v>
      </c>
      <c r="F36" s="144" t="s">
        <v>79</v>
      </c>
      <c r="G36" s="156">
        <v>1</v>
      </c>
      <c r="H36" s="146"/>
      <c r="I36" s="146">
        <f t="shared" si="7"/>
        <v>0</v>
      </c>
      <c r="J36" s="147">
        <v>21</v>
      </c>
      <c r="K36" s="146">
        <f t="shared" si="6"/>
        <v>0</v>
      </c>
      <c r="L36" s="253"/>
      <c r="M36" s="253"/>
      <c r="N36" s="253"/>
      <c r="O36" s="253"/>
      <c r="P36" s="253"/>
      <c r="Q36" s="253"/>
      <c r="R36" s="253"/>
      <c r="S36" s="253"/>
      <c r="T36" s="253"/>
      <c r="U36" s="253"/>
      <c r="V36" s="253"/>
      <c r="W36" s="253"/>
      <c r="X36" s="253"/>
      <c r="Y36" s="253"/>
      <c r="Z36" s="253"/>
      <c r="AA36" s="253"/>
    </row>
    <row r="37" spans="1:27" s="188" customFormat="1" ht="51" x14ac:dyDescent="0.2">
      <c r="A37" s="230">
        <v>20</v>
      </c>
      <c r="B37" s="194"/>
      <c r="C37" s="205" t="s">
        <v>100</v>
      </c>
      <c r="D37" s="270" t="s">
        <v>103</v>
      </c>
      <c r="E37" s="301" t="s">
        <v>136</v>
      </c>
      <c r="F37" s="152" t="s">
        <v>79</v>
      </c>
      <c r="G37" s="156">
        <v>1</v>
      </c>
      <c r="H37" s="157"/>
      <c r="I37" s="157">
        <f>ROUND(G37*H37,2)</f>
        <v>0</v>
      </c>
      <c r="J37" s="158">
        <v>21</v>
      </c>
      <c r="K37" s="157">
        <f t="shared" si="6"/>
        <v>0</v>
      </c>
      <c r="L37" s="253"/>
      <c r="M37" s="253"/>
      <c r="N37" s="253"/>
      <c r="O37" s="253"/>
      <c r="P37" s="253"/>
      <c r="Q37" s="253"/>
      <c r="R37" s="253"/>
      <c r="S37" s="253"/>
      <c r="T37" s="253"/>
      <c r="U37" s="253"/>
      <c r="V37" s="253"/>
      <c r="W37" s="253"/>
      <c r="X37" s="253"/>
      <c r="Y37" s="253"/>
      <c r="Z37" s="253"/>
      <c r="AA37" s="253"/>
    </row>
    <row r="38" spans="1:27" s="188" customFormat="1" ht="25.5" x14ac:dyDescent="0.2">
      <c r="A38" s="230">
        <v>21</v>
      </c>
      <c r="B38" s="194"/>
      <c r="C38" s="194" t="s">
        <v>100</v>
      </c>
      <c r="D38" s="185" t="s">
        <v>114</v>
      </c>
      <c r="E38" s="166" t="s">
        <v>115</v>
      </c>
      <c r="F38" s="144" t="s">
        <v>79</v>
      </c>
      <c r="G38" s="145">
        <v>1</v>
      </c>
      <c r="H38" s="157"/>
      <c r="I38" s="146">
        <f t="shared" si="7"/>
        <v>0</v>
      </c>
      <c r="J38" s="147">
        <v>21</v>
      </c>
      <c r="K38" s="146">
        <f t="shared" si="6"/>
        <v>0</v>
      </c>
      <c r="L38" s="253"/>
      <c r="M38" s="253"/>
      <c r="N38" s="253"/>
      <c r="O38" s="253"/>
      <c r="P38" s="253"/>
      <c r="Q38" s="253"/>
      <c r="R38" s="253"/>
      <c r="S38" s="253"/>
      <c r="T38" s="253"/>
      <c r="U38" s="253"/>
      <c r="V38" s="253"/>
      <c r="W38" s="253"/>
      <c r="X38" s="253"/>
      <c r="Y38" s="253"/>
      <c r="Z38" s="253"/>
      <c r="AA38" s="253"/>
    </row>
    <row r="39" spans="1:27" s="188" customFormat="1" ht="89.25" x14ac:dyDescent="0.2">
      <c r="A39" s="230">
        <v>22</v>
      </c>
      <c r="B39" s="194"/>
      <c r="C39" s="194" t="s">
        <v>100</v>
      </c>
      <c r="D39" s="161" t="s">
        <v>112</v>
      </c>
      <c r="E39" s="167" t="s">
        <v>125</v>
      </c>
      <c r="F39" s="144" t="s">
        <v>79</v>
      </c>
      <c r="G39" s="145">
        <v>1</v>
      </c>
      <c r="H39" s="146"/>
      <c r="I39" s="146">
        <f t="shared" si="7"/>
        <v>0</v>
      </c>
      <c r="J39" s="147">
        <v>21</v>
      </c>
      <c r="K39" s="146">
        <f t="shared" si="6"/>
        <v>0</v>
      </c>
      <c r="L39" s="253"/>
      <c r="M39" s="253"/>
      <c r="N39" s="253"/>
      <c r="O39" s="253"/>
      <c r="P39" s="253"/>
      <c r="Q39" s="253"/>
      <c r="R39" s="253"/>
      <c r="S39" s="253"/>
      <c r="T39" s="253"/>
      <c r="U39" s="253"/>
      <c r="V39" s="253"/>
      <c r="W39" s="253"/>
      <c r="X39" s="253"/>
      <c r="Y39" s="253"/>
      <c r="Z39" s="253"/>
      <c r="AA39" s="253"/>
    </row>
    <row r="40" spans="1:27" s="214" customFormat="1" x14ac:dyDescent="0.2">
      <c r="A40" s="230"/>
      <c r="B40" s="234"/>
      <c r="C40" s="234"/>
      <c r="D40" s="241"/>
      <c r="E40" s="222" t="s">
        <v>96</v>
      </c>
      <c r="F40" s="234"/>
      <c r="G40" s="252"/>
      <c r="H40" s="252"/>
      <c r="I40" s="215">
        <f>I14</f>
        <v>0</v>
      </c>
      <c r="J40" s="252"/>
      <c r="K40" s="252"/>
      <c r="L40" s="252"/>
      <c r="M40" s="252"/>
      <c r="N40" s="252"/>
      <c r="O40" s="252"/>
      <c r="P40" s="252"/>
      <c r="Q40" s="252"/>
      <c r="R40" s="252"/>
      <c r="S40" s="252"/>
      <c r="T40" s="252"/>
      <c r="U40" s="252"/>
      <c r="V40" s="252"/>
      <c r="W40" s="252"/>
      <c r="X40" s="252"/>
      <c r="Y40" s="252"/>
      <c r="Z40" s="252"/>
      <c r="AA40" s="252"/>
    </row>
    <row r="41" spans="1:27" x14ac:dyDescent="0.2">
      <c r="A41" s="230"/>
    </row>
    <row r="42" spans="1:27" x14ac:dyDescent="0.2">
      <c r="A42" s="230"/>
    </row>
    <row r="43" spans="1:27" x14ac:dyDescent="0.2">
      <c r="A43" s="230"/>
    </row>
    <row r="44" spans="1:27" x14ac:dyDescent="0.2">
      <c r="A44" s="230"/>
    </row>
    <row r="45" spans="1:27" x14ac:dyDescent="0.2">
      <c r="A45" s="230"/>
    </row>
    <row r="46" spans="1:27" x14ac:dyDescent="0.2">
      <c r="A46" s="230"/>
    </row>
    <row r="47" spans="1:27" x14ac:dyDescent="0.2">
      <c r="A47" s="230"/>
    </row>
    <row r="48" spans="1:27" x14ac:dyDescent="0.2">
      <c r="A48" s="230"/>
    </row>
    <row r="49" spans="1:1" x14ac:dyDescent="0.2">
      <c r="A49" s="230"/>
    </row>
    <row r="50" spans="1:1" x14ac:dyDescent="0.2">
      <c r="A50" s="230"/>
    </row>
    <row r="51" spans="1:1" x14ac:dyDescent="0.2">
      <c r="A51" s="230"/>
    </row>
    <row r="52" spans="1:1" x14ac:dyDescent="0.2">
      <c r="A52" s="230"/>
    </row>
    <row r="53" spans="1:1" x14ac:dyDescent="0.2">
      <c r="A53" s="230"/>
    </row>
    <row r="54" spans="1:1" x14ac:dyDescent="0.2">
      <c r="A54" s="230"/>
    </row>
    <row r="55" spans="1:1" x14ac:dyDescent="0.2">
      <c r="A55" s="230"/>
    </row>
    <row r="56" spans="1:1" x14ac:dyDescent="0.2">
      <c r="A56" s="230"/>
    </row>
    <row r="57" spans="1:1" x14ac:dyDescent="0.2">
      <c r="A57" s="230"/>
    </row>
    <row r="58" spans="1:1" x14ac:dyDescent="0.2">
      <c r="A58" s="230"/>
    </row>
    <row r="59" spans="1:1" x14ac:dyDescent="0.2">
      <c r="A59" s="230"/>
    </row>
    <row r="60" spans="1:1" x14ac:dyDescent="0.2">
      <c r="A60" s="230"/>
    </row>
    <row r="61" spans="1:1" x14ac:dyDescent="0.2">
      <c r="A61" s="230"/>
    </row>
    <row r="62" spans="1:1" x14ac:dyDescent="0.2">
      <c r="A62" s="230"/>
    </row>
    <row r="63" spans="1:1" x14ac:dyDescent="0.2">
      <c r="A63" s="230"/>
    </row>
    <row r="64" spans="1:1" x14ac:dyDescent="0.2">
      <c r="A64" s="230"/>
    </row>
    <row r="65" spans="1:1" x14ac:dyDescent="0.2">
      <c r="A65" s="230"/>
    </row>
    <row r="66" spans="1:1" x14ac:dyDescent="0.2">
      <c r="A66" s="230"/>
    </row>
    <row r="67" spans="1:1" x14ac:dyDescent="0.2">
      <c r="A67" s="230"/>
    </row>
    <row r="68" spans="1:1" x14ac:dyDescent="0.2">
      <c r="A68" s="230"/>
    </row>
    <row r="69" spans="1:1" x14ac:dyDescent="0.2">
      <c r="A69" s="230"/>
    </row>
    <row r="70" spans="1:1" x14ac:dyDescent="0.2">
      <c r="A70" s="230"/>
    </row>
    <row r="71" spans="1:1" x14ac:dyDescent="0.2">
      <c r="A71" s="230"/>
    </row>
    <row r="72" spans="1:1" x14ac:dyDescent="0.2">
      <c r="A72" s="230"/>
    </row>
    <row r="73" spans="1:1" x14ac:dyDescent="0.2">
      <c r="A73" s="230"/>
    </row>
    <row r="74" spans="1:1" x14ac:dyDescent="0.2">
      <c r="A74" s="230"/>
    </row>
    <row r="75" spans="1:1" x14ac:dyDescent="0.2">
      <c r="A75" s="230"/>
    </row>
    <row r="76" spans="1:1" x14ac:dyDescent="0.2">
      <c r="A76" s="230"/>
    </row>
    <row r="77" spans="1:1" x14ac:dyDescent="0.2">
      <c r="A77" s="230"/>
    </row>
    <row r="78" spans="1:1" x14ac:dyDescent="0.2">
      <c r="A78" s="230"/>
    </row>
    <row r="79" spans="1:1" x14ac:dyDescent="0.2">
      <c r="A79" s="230"/>
    </row>
    <row r="80" spans="1:1" x14ac:dyDescent="0.2">
      <c r="A80" s="230"/>
    </row>
    <row r="81" spans="1:1" x14ac:dyDescent="0.2">
      <c r="A81" s="230"/>
    </row>
    <row r="82" spans="1:1" x14ac:dyDescent="0.2">
      <c r="A82" s="230"/>
    </row>
    <row r="83" spans="1:1" x14ac:dyDescent="0.2">
      <c r="A83" s="230"/>
    </row>
    <row r="84" spans="1:1" x14ac:dyDescent="0.2">
      <c r="A84" s="230"/>
    </row>
    <row r="85" spans="1:1" x14ac:dyDescent="0.2">
      <c r="A85" s="230"/>
    </row>
    <row r="86" spans="1:1" x14ac:dyDescent="0.2">
      <c r="A86" s="230"/>
    </row>
    <row r="87" spans="1:1" x14ac:dyDescent="0.2">
      <c r="A87" s="230"/>
    </row>
    <row r="88" spans="1:1" x14ac:dyDescent="0.2">
      <c r="A88" s="230"/>
    </row>
    <row r="89" spans="1:1" x14ac:dyDescent="0.2">
      <c r="A89" s="230"/>
    </row>
    <row r="90" spans="1:1" x14ac:dyDescent="0.2">
      <c r="A90" s="230"/>
    </row>
    <row r="91" spans="1:1" x14ac:dyDescent="0.2">
      <c r="A91" s="230"/>
    </row>
    <row r="92" spans="1:1" x14ac:dyDescent="0.2">
      <c r="A92" s="230"/>
    </row>
    <row r="93" spans="1:1" x14ac:dyDescent="0.2">
      <c r="A93" s="230"/>
    </row>
    <row r="94" spans="1:1" x14ac:dyDescent="0.2">
      <c r="A94" s="230"/>
    </row>
    <row r="95" spans="1:1" x14ac:dyDescent="0.2">
      <c r="A95" s="230"/>
    </row>
    <row r="96" spans="1:1" x14ac:dyDescent="0.2">
      <c r="A96" s="230"/>
    </row>
    <row r="97" spans="1:1" x14ac:dyDescent="0.2">
      <c r="A97" s="230"/>
    </row>
    <row r="98" spans="1:1" x14ac:dyDescent="0.2">
      <c r="A98" s="230"/>
    </row>
    <row r="99" spans="1:1" x14ac:dyDescent="0.2">
      <c r="A99" s="230"/>
    </row>
    <row r="100" spans="1:1" x14ac:dyDescent="0.2">
      <c r="A100" s="230"/>
    </row>
    <row r="101" spans="1:1" x14ac:dyDescent="0.2">
      <c r="A101" s="230"/>
    </row>
    <row r="102" spans="1:1" x14ac:dyDescent="0.2">
      <c r="A102" s="230"/>
    </row>
    <row r="103" spans="1:1" x14ac:dyDescent="0.2">
      <c r="A103" s="230"/>
    </row>
    <row r="104" spans="1:1" x14ac:dyDescent="0.2">
      <c r="A104" s="230"/>
    </row>
    <row r="105" spans="1:1" x14ac:dyDescent="0.2">
      <c r="A105" s="230"/>
    </row>
    <row r="106" spans="1:1" x14ac:dyDescent="0.2">
      <c r="A106" s="230"/>
    </row>
    <row r="107" spans="1:1" x14ac:dyDescent="0.2">
      <c r="A107" s="230"/>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5AE-2B28-44BD-9FD2-8D32DB7B8A8C}">
  <sheetPr>
    <pageSetUpPr fitToPage="1"/>
  </sheetPr>
  <dimension ref="A1:AA123"/>
  <sheetViews>
    <sheetView showGridLines="0" zoomScaleNormal="100" workbookViewId="0">
      <selection activeCell="E21" sqref="E21"/>
    </sheetView>
  </sheetViews>
  <sheetFormatPr defaultRowHeight="12.75" x14ac:dyDescent="0.2"/>
  <cols>
    <col min="1" max="1" width="5.5703125" style="232" customWidth="1"/>
    <col min="2" max="2" width="4.42578125" style="236" customWidth="1"/>
    <col min="3" max="3" width="6.42578125" style="236" customWidth="1"/>
    <col min="4" max="4" width="12.7109375" style="245" customWidth="1"/>
    <col min="5" max="5" width="96" style="224" customWidth="1"/>
    <col min="6" max="6" width="7.7109375" style="236" customWidth="1"/>
    <col min="7" max="7" width="9.85546875" style="232" customWidth="1"/>
    <col min="8" max="8" width="13.28515625" style="232" customWidth="1"/>
    <col min="9" max="9" width="15.5703125" style="232" customWidth="1"/>
    <col min="10" max="10" width="6.7109375" style="232" customWidth="1"/>
    <col min="11" max="11" width="15.5703125" style="232" customWidth="1"/>
    <col min="12" max="12" width="9.140625" style="232"/>
    <col min="13" max="14" width="16.5703125" style="232" customWidth="1"/>
    <col min="15" max="27" width="9.140625" style="232"/>
    <col min="28" max="16384" width="9.140625" style="186"/>
  </cols>
  <sheetData>
    <row r="1" spans="1:27" s="216" customFormat="1" ht="18" x14ac:dyDescent="0.2">
      <c r="A1" s="258" t="s">
        <v>101</v>
      </c>
      <c r="B1" s="259"/>
      <c r="C1" s="259"/>
      <c r="D1" s="242"/>
      <c r="E1" s="242"/>
      <c r="F1" s="259"/>
      <c r="G1" s="259"/>
      <c r="H1" s="259"/>
      <c r="I1" s="259"/>
      <c r="J1" s="259"/>
      <c r="K1" s="259"/>
    </row>
    <row r="2" spans="1:27" s="216" customFormat="1" x14ac:dyDescent="0.2">
      <c r="A2" s="260" t="s">
        <v>61</v>
      </c>
      <c r="B2" s="259"/>
      <c r="C2" s="187" t="s">
        <v>252</v>
      </c>
      <c r="D2" s="238"/>
      <c r="E2" s="238"/>
      <c r="F2" s="259"/>
      <c r="G2" s="259"/>
      <c r="H2" s="259"/>
      <c r="I2" s="259"/>
      <c r="J2" s="259"/>
      <c r="K2" s="259"/>
    </row>
    <row r="3" spans="1:27" s="216" customFormat="1" x14ac:dyDescent="0.2">
      <c r="A3" s="260" t="s">
        <v>62</v>
      </c>
      <c r="B3" s="259"/>
      <c r="C3" s="323" t="s">
        <v>121</v>
      </c>
      <c r="D3" s="323"/>
      <c r="E3" s="323"/>
      <c r="F3" s="259"/>
      <c r="G3" s="259"/>
      <c r="H3" s="259"/>
      <c r="I3" s="187"/>
      <c r="J3" s="259"/>
      <c r="K3" s="259"/>
    </row>
    <row r="4" spans="1:27" s="216" customFormat="1" x14ac:dyDescent="0.2">
      <c r="A4" s="260" t="s">
        <v>63</v>
      </c>
      <c r="B4" s="259"/>
      <c r="C4" s="187" t="s">
        <v>82</v>
      </c>
      <c r="D4" s="238"/>
      <c r="E4" s="238"/>
      <c r="F4" s="259"/>
      <c r="G4" s="259"/>
      <c r="H4" s="259"/>
      <c r="I4" s="187"/>
      <c r="J4" s="259"/>
      <c r="K4" s="259"/>
    </row>
    <row r="5" spans="1:27" s="216" customFormat="1" x14ac:dyDescent="0.2">
      <c r="A5" s="259" t="s">
        <v>71</v>
      </c>
      <c r="B5" s="259"/>
      <c r="C5" s="187" t="s">
        <v>2</v>
      </c>
      <c r="D5" s="238"/>
      <c r="E5" s="238"/>
      <c r="F5" s="259"/>
      <c r="G5" s="259"/>
      <c r="H5" s="259"/>
      <c r="I5" s="187"/>
      <c r="J5" s="259"/>
      <c r="K5" s="259"/>
    </row>
    <row r="6" spans="1:27" s="216" customFormat="1" x14ac:dyDescent="0.2">
      <c r="A6" s="259"/>
      <c r="B6" s="259"/>
      <c r="C6" s="187"/>
      <c r="D6" s="238"/>
      <c r="E6" s="238"/>
      <c r="F6" s="259"/>
      <c r="G6" s="259"/>
      <c r="H6" s="259"/>
      <c r="I6" s="187"/>
      <c r="J6" s="259"/>
      <c r="K6" s="259"/>
    </row>
    <row r="7" spans="1:27" s="216" customFormat="1" x14ac:dyDescent="0.2">
      <c r="A7" s="259" t="s">
        <v>65</v>
      </c>
      <c r="B7" s="259"/>
      <c r="C7" s="323" t="s">
        <v>122</v>
      </c>
      <c r="D7" s="323"/>
      <c r="E7" s="323"/>
      <c r="F7" s="259"/>
      <c r="G7" s="259"/>
      <c r="H7" s="259"/>
      <c r="I7" s="187"/>
      <c r="J7" s="259"/>
      <c r="K7" s="259"/>
    </row>
    <row r="8" spans="1:27" s="216" customFormat="1" x14ac:dyDescent="0.2">
      <c r="A8" s="259" t="s">
        <v>66</v>
      </c>
      <c r="B8" s="259"/>
      <c r="C8" s="323" t="s">
        <v>2</v>
      </c>
      <c r="D8" s="323"/>
      <c r="E8" s="238"/>
      <c r="F8" s="259"/>
      <c r="G8" s="259"/>
      <c r="H8" s="259"/>
      <c r="I8" s="187"/>
      <c r="J8" s="259"/>
      <c r="K8" s="259"/>
    </row>
    <row r="9" spans="1:27" s="216" customFormat="1" x14ac:dyDescent="0.2">
      <c r="A9" s="259" t="s">
        <v>67</v>
      </c>
      <c r="B9" s="259"/>
      <c r="C9" s="324" t="s">
        <v>250</v>
      </c>
      <c r="D9" s="324"/>
      <c r="E9" s="238"/>
      <c r="F9" s="259"/>
      <c r="G9" s="259"/>
      <c r="H9" s="259"/>
      <c r="I9" s="187"/>
      <c r="J9" s="259"/>
      <c r="K9" s="259"/>
    </row>
    <row r="10" spans="1:27" s="216" customFormat="1" x14ac:dyDescent="0.2">
      <c r="A10" s="259"/>
      <c r="B10" s="259"/>
      <c r="C10" s="259"/>
      <c r="D10" s="242"/>
      <c r="E10" s="242"/>
      <c r="F10" s="259"/>
      <c r="G10" s="259"/>
      <c r="H10" s="259"/>
      <c r="I10" s="259"/>
      <c r="J10" s="259"/>
      <c r="K10" s="259"/>
    </row>
    <row r="11" spans="1:27" s="257" customFormat="1" ht="38.25" x14ac:dyDescent="0.2">
      <c r="A11" s="189" t="s">
        <v>72</v>
      </c>
      <c r="B11" s="190" t="s">
        <v>73</v>
      </c>
      <c r="C11" s="190" t="s">
        <v>74</v>
      </c>
      <c r="D11" s="190" t="s">
        <v>75</v>
      </c>
      <c r="E11" s="190" t="s">
        <v>94</v>
      </c>
      <c r="F11" s="190" t="s">
        <v>76</v>
      </c>
      <c r="G11" s="190" t="s">
        <v>77</v>
      </c>
      <c r="H11" s="190" t="s">
        <v>97</v>
      </c>
      <c r="I11" s="190" t="s">
        <v>98</v>
      </c>
      <c r="J11" s="190" t="s">
        <v>78</v>
      </c>
      <c r="K11" s="190" t="s">
        <v>95</v>
      </c>
      <c r="M11" s="302" t="s">
        <v>246</v>
      </c>
      <c r="N11" s="302" t="s">
        <v>247</v>
      </c>
    </row>
    <row r="12" spans="1:27" s="236" customFormat="1" x14ac:dyDescent="0.2">
      <c r="A12" s="191">
        <v>1</v>
      </c>
      <c r="B12" s="192">
        <v>2</v>
      </c>
      <c r="C12" s="192">
        <v>3</v>
      </c>
      <c r="D12" s="193">
        <v>4</v>
      </c>
      <c r="E12" s="193">
        <v>5</v>
      </c>
      <c r="F12" s="192">
        <v>6</v>
      </c>
      <c r="G12" s="192">
        <v>7</v>
      </c>
      <c r="H12" s="192">
        <v>8</v>
      </c>
      <c r="I12" s="192">
        <v>9</v>
      </c>
      <c r="J12" s="192">
        <v>10</v>
      </c>
      <c r="K12" s="192">
        <v>11</v>
      </c>
      <c r="M12" s="151">
        <v>11</v>
      </c>
      <c r="N12" s="151">
        <v>12</v>
      </c>
    </row>
    <row r="13" spans="1:27" x14ac:dyDescent="0.2">
      <c r="A13" s="231"/>
      <c r="B13" s="235"/>
      <c r="C13" s="235"/>
      <c r="D13" s="243"/>
      <c r="E13" s="246"/>
      <c r="F13" s="235"/>
      <c r="G13" s="231"/>
      <c r="H13" s="231"/>
      <c r="I13" s="231"/>
      <c r="J13" s="231"/>
      <c r="K13" s="231"/>
    </row>
    <row r="14" spans="1:27" s="196" customFormat="1" x14ac:dyDescent="0.2">
      <c r="A14" s="230"/>
      <c r="B14" s="194"/>
      <c r="C14" s="194"/>
      <c r="D14" s="239" t="s">
        <v>86</v>
      </c>
      <c r="E14" s="195" t="s">
        <v>209</v>
      </c>
      <c r="F14" s="249"/>
      <c r="G14" s="250"/>
      <c r="H14" s="250"/>
      <c r="I14" s="197">
        <f>I15+I27+I51</f>
        <v>0</v>
      </c>
      <c r="J14" s="198"/>
      <c r="K14" s="199"/>
      <c r="L14" s="250"/>
      <c r="M14" s="250"/>
      <c r="N14" s="250"/>
      <c r="O14" s="250"/>
      <c r="P14" s="250"/>
      <c r="Q14" s="250"/>
      <c r="R14" s="250"/>
      <c r="S14" s="250"/>
      <c r="T14" s="250"/>
      <c r="U14" s="250"/>
      <c r="V14" s="250"/>
      <c r="W14" s="250"/>
      <c r="X14" s="250"/>
      <c r="Y14" s="250"/>
      <c r="Z14" s="250"/>
      <c r="AA14" s="250"/>
    </row>
    <row r="15" spans="1:27" s="188" customFormat="1" x14ac:dyDescent="0.2">
      <c r="A15" s="230"/>
      <c r="B15" s="200"/>
      <c r="C15" s="237"/>
      <c r="D15" s="240"/>
      <c r="E15" s="276" t="s">
        <v>227</v>
      </c>
      <c r="F15" s="237"/>
      <c r="G15" s="251"/>
      <c r="H15" s="251"/>
      <c r="I15" s="201">
        <f>SUM(I16:I26)</f>
        <v>0</v>
      </c>
      <c r="J15" s="198"/>
      <c r="K15" s="199"/>
      <c r="L15" s="253"/>
      <c r="M15" s="253"/>
      <c r="N15" s="253"/>
      <c r="O15" s="253"/>
      <c r="P15" s="253"/>
      <c r="Q15" s="253"/>
      <c r="R15" s="253"/>
      <c r="S15" s="253"/>
      <c r="T15" s="253"/>
      <c r="U15" s="253"/>
      <c r="V15" s="253"/>
      <c r="W15" s="253"/>
      <c r="X15" s="253"/>
      <c r="Y15" s="253"/>
      <c r="Z15" s="253"/>
      <c r="AA15" s="253"/>
    </row>
    <row r="16" spans="1:27" s="136" customFormat="1" ht="63.75" x14ac:dyDescent="0.2">
      <c r="A16" s="227">
        <v>1</v>
      </c>
      <c r="B16" s="144"/>
      <c r="C16" s="144" t="s">
        <v>100</v>
      </c>
      <c r="D16" s="184" t="s">
        <v>127</v>
      </c>
      <c r="E16" s="167" t="s">
        <v>126</v>
      </c>
      <c r="F16" s="144" t="s">
        <v>79</v>
      </c>
      <c r="G16" s="145">
        <v>1</v>
      </c>
      <c r="H16" s="146"/>
      <c r="I16" s="146">
        <f t="shared" ref="I16:I18" si="0">ROUND(G16*H16,2)</f>
        <v>0</v>
      </c>
      <c r="J16" s="147">
        <v>21</v>
      </c>
      <c r="K16" s="146">
        <f t="shared" ref="K16:K18" si="1">I16+((I16/100)*J16)</f>
        <v>0</v>
      </c>
      <c r="L16" s="229"/>
      <c r="M16" s="303"/>
      <c r="N16" s="229"/>
      <c r="O16" s="229"/>
      <c r="P16" s="229"/>
      <c r="Q16" s="229"/>
      <c r="R16" s="229"/>
      <c r="S16" s="229"/>
      <c r="T16" s="229"/>
      <c r="U16" s="229"/>
      <c r="V16" s="229"/>
      <c r="W16" s="229"/>
      <c r="X16" s="229"/>
      <c r="Y16" s="229"/>
      <c r="Z16" s="229"/>
      <c r="AA16" s="229"/>
    </row>
    <row r="17" spans="1:27" s="136" customFormat="1" ht="89.25" x14ac:dyDescent="0.2">
      <c r="A17" s="227">
        <v>2</v>
      </c>
      <c r="B17" s="144"/>
      <c r="C17" s="144" t="s">
        <v>100</v>
      </c>
      <c r="D17" s="184" t="s">
        <v>124</v>
      </c>
      <c r="E17" s="167" t="s">
        <v>125</v>
      </c>
      <c r="F17" s="144" t="s">
        <v>79</v>
      </c>
      <c r="G17" s="145">
        <v>1</v>
      </c>
      <c r="H17" s="146"/>
      <c r="I17" s="146">
        <f t="shared" si="0"/>
        <v>0</v>
      </c>
      <c r="J17" s="147">
        <v>21</v>
      </c>
      <c r="K17" s="146">
        <f t="shared" si="1"/>
        <v>0</v>
      </c>
      <c r="L17" s="229"/>
      <c r="M17" s="229"/>
      <c r="N17" s="229"/>
      <c r="O17" s="229"/>
      <c r="P17" s="229"/>
      <c r="Q17" s="229"/>
      <c r="R17" s="229"/>
      <c r="S17" s="229"/>
      <c r="T17" s="229"/>
      <c r="U17" s="229"/>
      <c r="V17" s="229"/>
      <c r="W17" s="229"/>
      <c r="X17" s="229"/>
      <c r="Y17" s="229"/>
      <c r="Z17" s="229"/>
      <c r="AA17" s="229"/>
    </row>
    <row r="18" spans="1:27" s="136" customFormat="1" ht="51" x14ac:dyDescent="0.2">
      <c r="A18" s="227">
        <v>3</v>
      </c>
      <c r="B18" s="144"/>
      <c r="C18" s="144" t="s">
        <v>100</v>
      </c>
      <c r="D18" s="184" t="s">
        <v>237</v>
      </c>
      <c r="E18" s="183" t="s">
        <v>236</v>
      </c>
      <c r="F18" s="144" t="s">
        <v>79</v>
      </c>
      <c r="G18" s="145">
        <v>1</v>
      </c>
      <c r="H18" s="157"/>
      <c r="I18" s="146">
        <f t="shared" si="0"/>
        <v>0</v>
      </c>
      <c r="J18" s="147">
        <v>21</v>
      </c>
      <c r="K18" s="146">
        <f t="shared" si="1"/>
        <v>0</v>
      </c>
      <c r="L18" s="229"/>
      <c r="M18" s="229"/>
      <c r="N18" s="229"/>
      <c r="O18" s="229"/>
      <c r="P18" s="229"/>
      <c r="Q18" s="229"/>
      <c r="R18" s="229"/>
      <c r="S18" s="229"/>
      <c r="T18" s="229"/>
      <c r="U18" s="229"/>
      <c r="V18" s="229"/>
      <c r="W18" s="229"/>
      <c r="X18" s="229"/>
      <c r="Y18" s="229"/>
      <c r="Z18" s="229"/>
      <c r="AA18" s="229"/>
    </row>
    <row r="19" spans="1:27" s="208" customFormat="1" ht="51" x14ac:dyDescent="0.2">
      <c r="A19" s="230">
        <v>4</v>
      </c>
      <c r="B19" s="205"/>
      <c r="C19" s="205" t="s">
        <v>100</v>
      </c>
      <c r="D19" s="225" t="s">
        <v>103</v>
      </c>
      <c r="E19" s="213" t="s">
        <v>136</v>
      </c>
      <c r="F19" s="205" t="s">
        <v>79</v>
      </c>
      <c r="G19" s="206">
        <v>2</v>
      </c>
      <c r="H19" s="203"/>
      <c r="I19" s="203">
        <f t="shared" ref="I19:I26" si="2">ROUND(G19*H19,2)</f>
        <v>0</v>
      </c>
      <c r="J19" s="207">
        <v>21</v>
      </c>
      <c r="K19" s="203">
        <f t="shared" ref="K19:K26" si="3">I19+((I19/100)*J19)</f>
        <v>0</v>
      </c>
      <c r="L19" s="254"/>
      <c r="M19" s="254"/>
      <c r="N19" s="254"/>
      <c r="O19" s="254"/>
      <c r="P19" s="254"/>
      <c r="Q19" s="254"/>
      <c r="R19" s="254"/>
      <c r="S19" s="254"/>
      <c r="T19" s="254"/>
      <c r="U19" s="254"/>
      <c r="V19" s="254"/>
      <c r="W19" s="254"/>
      <c r="X19" s="254"/>
      <c r="Y19" s="254"/>
      <c r="Z19" s="254"/>
      <c r="AA19" s="254"/>
    </row>
    <row r="20" spans="1:27" s="208" customFormat="1" ht="25.5" x14ac:dyDescent="0.2">
      <c r="A20" s="230">
        <v>5</v>
      </c>
      <c r="B20" s="205"/>
      <c r="C20" s="194" t="s">
        <v>100</v>
      </c>
      <c r="D20" s="204" t="s">
        <v>114</v>
      </c>
      <c r="E20" s="213" t="s">
        <v>115</v>
      </c>
      <c r="F20" s="194" t="s">
        <v>79</v>
      </c>
      <c r="G20" s="206">
        <v>2</v>
      </c>
      <c r="H20" s="199"/>
      <c r="I20" s="209">
        <f t="shared" si="2"/>
        <v>0</v>
      </c>
      <c r="J20" s="198">
        <v>21</v>
      </c>
      <c r="K20" s="199">
        <f t="shared" si="3"/>
        <v>0</v>
      </c>
      <c r="L20" s="254"/>
      <c r="M20" s="254"/>
      <c r="N20" s="254"/>
      <c r="O20" s="254"/>
      <c r="P20" s="254"/>
      <c r="Q20" s="254"/>
      <c r="R20" s="254"/>
      <c r="S20" s="254"/>
      <c r="T20" s="254"/>
      <c r="U20" s="254"/>
      <c r="V20" s="254"/>
      <c r="W20" s="254"/>
      <c r="X20" s="254"/>
      <c r="Y20" s="254"/>
      <c r="Z20" s="254"/>
      <c r="AA20" s="254"/>
    </row>
    <row r="21" spans="1:27" s="136" customFormat="1" ht="25.5" x14ac:dyDescent="0.2">
      <c r="A21" s="227">
        <v>6</v>
      </c>
      <c r="B21" s="144"/>
      <c r="C21" s="228" t="s">
        <v>100</v>
      </c>
      <c r="D21" s="161" t="s">
        <v>189</v>
      </c>
      <c r="E21" s="181" t="s">
        <v>190</v>
      </c>
      <c r="F21" s="144" t="s">
        <v>79</v>
      </c>
      <c r="G21" s="156">
        <v>1</v>
      </c>
      <c r="H21" s="146"/>
      <c r="I21" s="199">
        <f t="shared" si="2"/>
        <v>0</v>
      </c>
      <c r="J21" s="198">
        <v>21</v>
      </c>
      <c r="K21" s="199">
        <f t="shared" si="3"/>
        <v>0</v>
      </c>
      <c r="L21" s="146"/>
      <c r="M21" s="254"/>
      <c r="N21" s="254"/>
      <c r="O21" s="253"/>
      <c r="P21" s="253"/>
      <c r="Q21" s="253"/>
      <c r="R21" s="253"/>
      <c r="S21" s="253"/>
      <c r="T21" s="253"/>
      <c r="U21" s="253"/>
      <c r="V21" s="253"/>
      <c r="W21" s="253"/>
      <c r="X21" s="253"/>
      <c r="Y21" s="253"/>
      <c r="Z21" s="229"/>
      <c r="AA21" s="229"/>
    </row>
    <row r="22" spans="1:27" s="136" customFormat="1" ht="25.5" x14ac:dyDescent="0.2">
      <c r="A22" s="227">
        <v>7</v>
      </c>
      <c r="B22" s="144"/>
      <c r="C22" s="228" t="s">
        <v>100</v>
      </c>
      <c r="D22" s="161" t="s">
        <v>191</v>
      </c>
      <c r="E22" s="181" t="s">
        <v>192</v>
      </c>
      <c r="F22" s="144" t="s">
        <v>79</v>
      </c>
      <c r="G22" s="156">
        <f>G21</f>
        <v>1</v>
      </c>
      <c r="H22" s="146"/>
      <c r="I22" s="199">
        <f t="shared" si="2"/>
        <v>0</v>
      </c>
      <c r="J22" s="198">
        <v>21</v>
      </c>
      <c r="K22" s="199">
        <f t="shared" si="3"/>
        <v>0</v>
      </c>
      <c r="L22" s="146"/>
      <c r="M22" s="253"/>
      <c r="N22" s="253"/>
      <c r="O22" s="253"/>
      <c r="P22" s="253"/>
      <c r="Q22" s="253"/>
      <c r="R22" s="253"/>
      <c r="S22" s="253"/>
      <c r="T22" s="253"/>
      <c r="U22" s="253"/>
      <c r="V22" s="253"/>
      <c r="W22" s="253"/>
      <c r="X22" s="253"/>
      <c r="Y22" s="253"/>
      <c r="Z22" s="229"/>
      <c r="AA22" s="229"/>
    </row>
    <row r="23" spans="1:27" s="136" customFormat="1" ht="25.5" x14ac:dyDescent="0.2">
      <c r="A23" s="227">
        <v>8</v>
      </c>
      <c r="B23" s="144"/>
      <c r="C23" s="228" t="s">
        <v>100</v>
      </c>
      <c r="D23" s="161" t="s">
        <v>193</v>
      </c>
      <c r="E23" s="166" t="s">
        <v>194</v>
      </c>
      <c r="F23" s="144" t="s">
        <v>79</v>
      </c>
      <c r="G23" s="156">
        <f>G21</f>
        <v>1</v>
      </c>
      <c r="H23" s="146"/>
      <c r="I23" s="199">
        <f t="shared" si="2"/>
        <v>0</v>
      </c>
      <c r="J23" s="198">
        <v>21</v>
      </c>
      <c r="K23" s="199">
        <f t="shared" si="3"/>
        <v>0</v>
      </c>
      <c r="L23" s="146"/>
      <c r="M23" s="253"/>
      <c r="N23" s="253"/>
      <c r="O23" s="253"/>
      <c r="P23" s="253"/>
      <c r="Q23" s="253"/>
      <c r="R23" s="253"/>
      <c r="S23" s="253"/>
      <c r="T23" s="253"/>
      <c r="U23" s="253"/>
      <c r="V23" s="253"/>
      <c r="W23" s="253"/>
      <c r="X23" s="253"/>
      <c r="Y23" s="253"/>
      <c r="Z23" s="229"/>
      <c r="AA23" s="229"/>
    </row>
    <row r="24" spans="1:27" s="208" customFormat="1" ht="63.75" x14ac:dyDescent="0.2">
      <c r="A24" s="230">
        <v>9</v>
      </c>
      <c r="B24" s="205"/>
      <c r="C24" s="194" t="s">
        <v>100</v>
      </c>
      <c r="D24" s="184" t="s">
        <v>117</v>
      </c>
      <c r="E24" s="166" t="s">
        <v>118</v>
      </c>
      <c r="F24" s="194" t="s">
        <v>79</v>
      </c>
      <c r="G24" s="202">
        <v>1</v>
      </c>
      <c r="H24" s="199"/>
      <c r="I24" s="199">
        <f t="shared" si="2"/>
        <v>0</v>
      </c>
      <c r="J24" s="198">
        <v>21</v>
      </c>
      <c r="K24" s="199">
        <f t="shared" si="3"/>
        <v>0</v>
      </c>
      <c r="L24" s="254"/>
      <c r="M24" s="304"/>
      <c r="N24" s="253"/>
      <c r="O24" s="254"/>
      <c r="P24" s="254"/>
      <c r="Q24" s="254"/>
      <c r="R24" s="254"/>
      <c r="S24" s="254"/>
      <c r="T24" s="254"/>
      <c r="U24" s="254"/>
      <c r="V24" s="254"/>
      <c r="W24" s="254"/>
      <c r="X24" s="254"/>
      <c r="Y24" s="254"/>
      <c r="Z24" s="254"/>
      <c r="AA24" s="254"/>
    </row>
    <row r="25" spans="1:27" s="208" customFormat="1" ht="76.5" x14ac:dyDescent="0.2">
      <c r="A25" s="230">
        <v>10</v>
      </c>
      <c r="B25" s="205"/>
      <c r="C25" s="194" t="s">
        <v>100</v>
      </c>
      <c r="D25" s="184" t="s">
        <v>137</v>
      </c>
      <c r="E25" s="166" t="s">
        <v>138</v>
      </c>
      <c r="F25" s="194" t="s">
        <v>79</v>
      </c>
      <c r="G25" s="202">
        <v>1</v>
      </c>
      <c r="H25" s="199"/>
      <c r="I25" s="199">
        <f t="shared" si="2"/>
        <v>0</v>
      </c>
      <c r="J25" s="198">
        <v>21</v>
      </c>
      <c r="K25" s="199">
        <f t="shared" si="3"/>
        <v>0</v>
      </c>
      <c r="L25" s="254"/>
      <c r="M25" s="304"/>
      <c r="N25" s="253"/>
      <c r="O25" s="254"/>
      <c r="P25" s="254"/>
      <c r="Q25" s="254"/>
      <c r="R25" s="254"/>
      <c r="S25" s="254"/>
      <c r="T25" s="254"/>
      <c r="U25" s="254"/>
      <c r="V25" s="254"/>
      <c r="W25" s="254"/>
      <c r="X25" s="254"/>
      <c r="Y25" s="254"/>
      <c r="Z25" s="254"/>
      <c r="AA25" s="254"/>
    </row>
    <row r="26" spans="1:27" s="188" customFormat="1" ht="51" x14ac:dyDescent="0.2">
      <c r="A26" s="230">
        <v>11</v>
      </c>
      <c r="B26" s="233"/>
      <c r="C26" s="194" t="s">
        <v>100</v>
      </c>
      <c r="D26" s="184" t="s">
        <v>83</v>
      </c>
      <c r="E26" s="166" t="s">
        <v>128</v>
      </c>
      <c r="F26" s="194" t="s">
        <v>79</v>
      </c>
      <c r="G26" s="202">
        <v>1</v>
      </c>
      <c r="H26" s="199"/>
      <c r="I26" s="209">
        <f t="shared" si="2"/>
        <v>0</v>
      </c>
      <c r="J26" s="198">
        <v>21</v>
      </c>
      <c r="K26" s="199">
        <f t="shared" si="3"/>
        <v>0</v>
      </c>
      <c r="L26" s="253"/>
      <c r="M26" s="304"/>
      <c r="N26" s="253"/>
      <c r="O26" s="253"/>
      <c r="P26" s="253"/>
      <c r="Q26" s="253"/>
      <c r="R26" s="253"/>
      <c r="S26" s="253"/>
      <c r="T26" s="253"/>
      <c r="U26" s="253"/>
      <c r="V26" s="253"/>
      <c r="W26" s="253"/>
      <c r="X26" s="253"/>
      <c r="Y26" s="253"/>
      <c r="Z26" s="253"/>
      <c r="AA26" s="253"/>
    </row>
    <row r="27" spans="1:27" s="188" customFormat="1" x14ac:dyDescent="0.2">
      <c r="A27" s="230"/>
      <c r="B27" s="200"/>
      <c r="C27" s="237"/>
      <c r="D27" s="240"/>
      <c r="E27" s="276" t="s">
        <v>123</v>
      </c>
      <c r="F27" s="237"/>
      <c r="G27" s="251"/>
      <c r="H27" s="251"/>
      <c r="I27" s="201">
        <f>SUM(I28:I50)</f>
        <v>0</v>
      </c>
      <c r="J27" s="198"/>
      <c r="K27" s="199"/>
      <c r="L27" s="253"/>
      <c r="M27" s="253"/>
      <c r="N27" s="253"/>
      <c r="O27" s="253"/>
      <c r="P27" s="253"/>
      <c r="Q27" s="253"/>
      <c r="R27" s="253"/>
      <c r="S27" s="253"/>
      <c r="T27" s="253"/>
      <c r="U27" s="253"/>
      <c r="V27" s="253"/>
      <c r="W27" s="253"/>
      <c r="X27" s="253"/>
      <c r="Y27" s="253"/>
      <c r="Z27" s="253"/>
      <c r="AA27" s="253"/>
    </row>
    <row r="28" spans="1:27" s="188" customFormat="1" ht="33" customHeight="1" x14ac:dyDescent="0.2">
      <c r="A28" s="230">
        <v>12</v>
      </c>
      <c r="B28" s="194"/>
      <c r="C28" s="194" t="s">
        <v>100</v>
      </c>
      <c r="D28" s="244" t="s">
        <v>139</v>
      </c>
      <c r="E28" s="166" t="s">
        <v>185</v>
      </c>
      <c r="F28" s="194" t="s">
        <v>79</v>
      </c>
      <c r="G28" s="202">
        <f>G29+G30</f>
        <v>22</v>
      </c>
      <c r="H28" s="199"/>
      <c r="I28" s="199">
        <f>ROUND(G28*H28,2)</f>
        <v>0</v>
      </c>
      <c r="J28" s="198">
        <v>21</v>
      </c>
      <c r="K28" s="199">
        <f t="shared" ref="K28:K50" si="4">I28+((I28/100)*J28)</f>
        <v>0</v>
      </c>
      <c r="L28" s="253"/>
      <c r="M28" s="253"/>
      <c r="N28" s="253"/>
      <c r="O28" s="253"/>
      <c r="P28" s="253"/>
      <c r="Q28" s="253"/>
      <c r="R28" s="253"/>
      <c r="S28" s="253"/>
      <c r="T28" s="253"/>
      <c r="U28" s="253"/>
      <c r="V28" s="253"/>
      <c r="W28" s="253"/>
      <c r="X28" s="253"/>
      <c r="Y28" s="253"/>
      <c r="Z28" s="253"/>
      <c r="AA28" s="253"/>
    </row>
    <row r="29" spans="1:27" s="188" customFormat="1" ht="114.75" x14ac:dyDescent="0.2">
      <c r="A29" s="230">
        <v>13</v>
      </c>
      <c r="B29" s="194"/>
      <c r="C29" s="194" t="s">
        <v>100</v>
      </c>
      <c r="D29" s="184" t="s">
        <v>167</v>
      </c>
      <c r="E29" s="166" t="s">
        <v>222</v>
      </c>
      <c r="F29" s="194" t="s">
        <v>79</v>
      </c>
      <c r="G29" s="202">
        <v>11</v>
      </c>
      <c r="H29" s="199"/>
      <c r="I29" s="199">
        <f t="shared" ref="I29:I50" si="5">ROUND(G29*H29,2)</f>
        <v>0</v>
      </c>
      <c r="J29" s="198">
        <v>21</v>
      </c>
      <c r="K29" s="199">
        <f t="shared" si="4"/>
        <v>0</v>
      </c>
      <c r="L29" s="253"/>
      <c r="M29" s="253"/>
      <c r="N29" s="253"/>
      <c r="O29" s="253"/>
      <c r="P29" s="253"/>
      <c r="Q29" s="253"/>
      <c r="R29" s="253"/>
      <c r="S29" s="253"/>
      <c r="T29" s="253"/>
      <c r="U29" s="253"/>
      <c r="V29" s="253"/>
      <c r="W29" s="253"/>
      <c r="X29" s="253"/>
      <c r="Y29" s="253"/>
      <c r="Z29" s="253"/>
      <c r="AA29" s="253"/>
    </row>
    <row r="30" spans="1:27" s="188" customFormat="1" ht="114.75" x14ac:dyDescent="0.2">
      <c r="A30" s="230">
        <v>14</v>
      </c>
      <c r="B30" s="194"/>
      <c r="C30" s="194" t="s">
        <v>100</v>
      </c>
      <c r="D30" s="184" t="s">
        <v>140</v>
      </c>
      <c r="E30" s="166" t="s">
        <v>221</v>
      </c>
      <c r="F30" s="194" t="s">
        <v>79</v>
      </c>
      <c r="G30" s="202">
        <v>11</v>
      </c>
      <c r="H30" s="199"/>
      <c r="I30" s="199">
        <f t="shared" si="5"/>
        <v>0</v>
      </c>
      <c r="J30" s="198">
        <v>21</v>
      </c>
      <c r="K30" s="199">
        <f t="shared" si="4"/>
        <v>0</v>
      </c>
      <c r="L30" s="253"/>
      <c r="M30" s="253"/>
      <c r="N30" s="253"/>
      <c r="O30" s="253"/>
      <c r="P30" s="253"/>
      <c r="Q30" s="253"/>
      <c r="R30" s="253"/>
      <c r="S30" s="253"/>
      <c r="T30" s="253"/>
      <c r="U30" s="253"/>
      <c r="V30" s="253"/>
      <c r="W30" s="253"/>
      <c r="X30" s="253"/>
      <c r="Y30" s="253"/>
      <c r="Z30" s="253"/>
      <c r="AA30" s="253"/>
    </row>
    <row r="31" spans="1:27" s="188" customFormat="1" ht="102" x14ac:dyDescent="0.2">
      <c r="A31" s="230">
        <v>15</v>
      </c>
      <c r="B31" s="194"/>
      <c r="C31" s="194" t="s">
        <v>100</v>
      </c>
      <c r="D31" s="244" t="s">
        <v>141</v>
      </c>
      <c r="E31" s="247" t="s">
        <v>142</v>
      </c>
      <c r="F31" s="194" t="s">
        <v>79</v>
      </c>
      <c r="G31" s="202">
        <v>1</v>
      </c>
      <c r="H31" s="199"/>
      <c r="I31" s="199">
        <f t="shared" si="5"/>
        <v>0</v>
      </c>
      <c r="J31" s="198">
        <v>21</v>
      </c>
      <c r="K31" s="199">
        <f t="shared" si="4"/>
        <v>0</v>
      </c>
      <c r="L31" s="253"/>
      <c r="M31" s="253"/>
      <c r="N31" s="253"/>
      <c r="O31" s="253"/>
      <c r="P31" s="253"/>
      <c r="Q31" s="253"/>
      <c r="R31" s="253"/>
      <c r="S31" s="253"/>
      <c r="T31" s="253"/>
      <c r="U31" s="253"/>
      <c r="V31" s="253"/>
      <c r="W31" s="253"/>
      <c r="X31" s="253"/>
      <c r="Y31" s="253"/>
      <c r="Z31" s="253"/>
      <c r="AA31" s="253"/>
    </row>
    <row r="32" spans="1:27" s="188" customFormat="1" ht="63.75" x14ac:dyDescent="0.2">
      <c r="A32" s="230">
        <v>16</v>
      </c>
      <c r="B32" s="194"/>
      <c r="C32" s="194" t="s">
        <v>100</v>
      </c>
      <c r="D32" s="244" t="s">
        <v>143</v>
      </c>
      <c r="E32" s="213" t="s">
        <v>144</v>
      </c>
      <c r="F32" s="194" t="s">
        <v>79</v>
      </c>
      <c r="G32" s="202">
        <v>1</v>
      </c>
      <c r="H32" s="199"/>
      <c r="I32" s="199">
        <f t="shared" si="5"/>
        <v>0</v>
      </c>
      <c r="J32" s="198">
        <v>21</v>
      </c>
      <c r="K32" s="199">
        <f t="shared" si="4"/>
        <v>0</v>
      </c>
      <c r="L32" s="253"/>
      <c r="M32" s="253"/>
      <c r="N32" s="253"/>
      <c r="O32" s="253"/>
      <c r="P32" s="253"/>
      <c r="Q32" s="253"/>
      <c r="R32" s="253"/>
      <c r="S32" s="253"/>
      <c r="T32" s="253"/>
      <c r="U32" s="253"/>
      <c r="V32" s="253"/>
      <c r="W32" s="253"/>
      <c r="X32" s="253"/>
      <c r="Y32" s="253"/>
      <c r="Z32" s="253"/>
      <c r="AA32" s="253"/>
    </row>
    <row r="33" spans="1:27" s="188" customFormat="1" ht="114.75" x14ac:dyDescent="0.2">
      <c r="A33" s="230">
        <v>17</v>
      </c>
      <c r="B33" s="194"/>
      <c r="C33" s="194" t="s">
        <v>100</v>
      </c>
      <c r="D33" s="244" t="s">
        <v>226</v>
      </c>
      <c r="E33" s="213" t="s">
        <v>225</v>
      </c>
      <c r="F33" s="194" t="s">
        <v>79</v>
      </c>
      <c r="G33" s="202">
        <v>11</v>
      </c>
      <c r="H33" s="199"/>
      <c r="I33" s="199">
        <f t="shared" si="5"/>
        <v>0</v>
      </c>
      <c r="J33" s="198">
        <v>21</v>
      </c>
      <c r="K33" s="199">
        <f t="shared" si="4"/>
        <v>0</v>
      </c>
      <c r="L33" s="253"/>
      <c r="M33" s="253"/>
      <c r="N33" s="253"/>
      <c r="O33" s="253"/>
      <c r="P33" s="253"/>
      <c r="Q33" s="253"/>
      <c r="R33" s="253"/>
      <c r="S33" s="253"/>
      <c r="T33" s="253"/>
      <c r="U33" s="253"/>
      <c r="V33" s="253"/>
      <c r="W33" s="253"/>
      <c r="X33" s="253"/>
      <c r="Y33" s="253"/>
      <c r="Z33" s="253"/>
      <c r="AA33" s="253"/>
    </row>
    <row r="34" spans="1:27" s="188" customFormat="1" ht="63.75" x14ac:dyDescent="0.2">
      <c r="A34" s="230">
        <v>18</v>
      </c>
      <c r="B34" s="194"/>
      <c r="C34" s="194" t="s">
        <v>100</v>
      </c>
      <c r="D34" s="244" t="s">
        <v>145</v>
      </c>
      <c r="E34" s="213" t="s">
        <v>146</v>
      </c>
      <c r="F34" s="194" t="s">
        <v>79</v>
      </c>
      <c r="G34" s="202">
        <v>1</v>
      </c>
      <c r="H34" s="199"/>
      <c r="I34" s="199">
        <f t="shared" si="5"/>
        <v>0</v>
      </c>
      <c r="J34" s="198">
        <v>21</v>
      </c>
      <c r="K34" s="199">
        <f t="shared" si="4"/>
        <v>0</v>
      </c>
      <c r="L34" s="253"/>
      <c r="M34" s="253"/>
      <c r="N34" s="253"/>
      <c r="O34" s="253"/>
      <c r="P34" s="253"/>
      <c r="Q34" s="253"/>
      <c r="R34" s="253"/>
      <c r="S34" s="253"/>
      <c r="T34" s="253"/>
      <c r="U34" s="253"/>
      <c r="V34" s="253"/>
      <c r="W34" s="253"/>
      <c r="X34" s="253"/>
      <c r="Y34" s="253"/>
      <c r="Z34" s="253"/>
      <c r="AA34" s="253"/>
    </row>
    <row r="35" spans="1:27" s="188" customFormat="1" ht="89.25" x14ac:dyDescent="0.2">
      <c r="A35" s="230">
        <v>19</v>
      </c>
      <c r="B35" s="194"/>
      <c r="C35" s="194" t="s">
        <v>100</v>
      </c>
      <c r="D35" s="244" t="s">
        <v>147</v>
      </c>
      <c r="E35" s="213" t="s">
        <v>148</v>
      </c>
      <c r="F35" s="194" t="s">
        <v>79</v>
      </c>
      <c r="G35" s="202">
        <v>1</v>
      </c>
      <c r="H35" s="199"/>
      <c r="I35" s="199">
        <f t="shared" si="5"/>
        <v>0</v>
      </c>
      <c r="J35" s="198">
        <v>21</v>
      </c>
      <c r="K35" s="199">
        <f t="shared" si="4"/>
        <v>0</v>
      </c>
      <c r="L35" s="253"/>
      <c r="M35" s="253"/>
      <c r="N35" s="253"/>
      <c r="O35" s="253"/>
      <c r="P35" s="253"/>
      <c r="Q35" s="253"/>
      <c r="R35" s="253"/>
      <c r="S35" s="253"/>
      <c r="T35" s="253"/>
      <c r="U35" s="253"/>
      <c r="V35" s="253"/>
      <c r="W35" s="253"/>
      <c r="X35" s="253"/>
      <c r="Y35" s="253"/>
      <c r="Z35" s="253"/>
      <c r="AA35" s="253"/>
    </row>
    <row r="36" spans="1:27" s="188" customFormat="1" ht="51" x14ac:dyDescent="0.2">
      <c r="A36" s="230">
        <v>20</v>
      </c>
      <c r="B36" s="194"/>
      <c r="C36" s="194" t="s">
        <v>100</v>
      </c>
      <c r="D36" s="244" t="s">
        <v>149</v>
      </c>
      <c r="E36" s="213" t="s">
        <v>150</v>
      </c>
      <c r="F36" s="194" t="s">
        <v>79</v>
      </c>
      <c r="G36" s="202">
        <v>1</v>
      </c>
      <c r="H36" s="199"/>
      <c r="I36" s="199">
        <f t="shared" si="5"/>
        <v>0</v>
      </c>
      <c r="J36" s="198">
        <v>21</v>
      </c>
      <c r="K36" s="199">
        <f t="shared" si="4"/>
        <v>0</v>
      </c>
      <c r="L36" s="253"/>
      <c r="M36" s="253"/>
      <c r="N36" s="253"/>
      <c r="O36" s="253"/>
      <c r="P36" s="253"/>
      <c r="Q36" s="253"/>
      <c r="R36" s="253"/>
      <c r="S36" s="253"/>
      <c r="T36" s="253"/>
      <c r="U36" s="253"/>
      <c r="V36" s="253"/>
      <c r="W36" s="253"/>
      <c r="X36" s="253"/>
      <c r="Y36" s="253"/>
      <c r="Z36" s="253"/>
      <c r="AA36" s="253"/>
    </row>
    <row r="37" spans="1:27" s="188" customFormat="1" ht="38.25" x14ac:dyDescent="0.2">
      <c r="A37" s="230">
        <v>21</v>
      </c>
      <c r="B37" s="194"/>
      <c r="C37" s="194" t="s">
        <v>100</v>
      </c>
      <c r="D37" s="244" t="s">
        <v>151</v>
      </c>
      <c r="E37" s="213" t="s">
        <v>152</v>
      </c>
      <c r="F37" s="194" t="s">
        <v>79</v>
      </c>
      <c r="G37" s="202">
        <v>1</v>
      </c>
      <c r="H37" s="199"/>
      <c r="I37" s="199">
        <f t="shared" si="5"/>
        <v>0</v>
      </c>
      <c r="J37" s="198">
        <v>21</v>
      </c>
      <c r="K37" s="199">
        <f t="shared" si="4"/>
        <v>0</v>
      </c>
      <c r="L37" s="253"/>
      <c r="M37" s="253"/>
      <c r="N37" s="253"/>
      <c r="O37" s="253"/>
      <c r="P37" s="253"/>
      <c r="Q37" s="253"/>
      <c r="R37" s="253"/>
      <c r="S37" s="253"/>
      <c r="T37" s="253"/>
      <c r="U37" s="253"/>
      <c r="V37" s="253"/>
      <c r="W37" s="253"/>
      <c r="X37" s="253"/>
      <c r="Y37" s="253"/>
      <c r="Z37" s="253"/>
      <c r="AA37" s="253"/>
    </row>
    <row r="38" spans="1:27" s="188" customFormat="1" ht="102" x14ac:dyDescent="0.2">
      <c r="A38" s="230">
        <v>22</v>
      </c>
      <c r="B38" s="194"/>
      <c r="C38" s="194" t="s">
        <v>100</v>
      </c>
      <c r="D38" s="244" t="s">
        <v>84</v>
      </c>
      <c r="E38" s="166" t="s">
        <v>183</v>
      </c>
      <c r="F38" s="194" t="s">
        <v>79</v>
      </c>
      <c r="G38" s="202">
        <v>1</v>
      </c>
      <c r="H38" s="199"/>
      <c r="I38" s="199">
        <f t="shared" si="5"/>
        <v>0</v>
      </c>
      <c r="J38" s="198">
        <v>21</v>
      </c>
      <c r="K38" s="199">
        <f t="shared" si="4"/>
        <v>0</v>
      </c>
      <c r="L38" s="253"/>
      <c r="M38" s="304"/>
      <c r="N38" s="304"/>
      <c r="O38" s="253"/>
      <c r="P38" s="253"/>
      <c r="Q38" s="253"/>
      <c r="R38" s="253"/>
      <c r="S38" s="253"/>
      <c r="T38" s="253"/>
      <c r="U38" s="253"/>
      <c r="V38" s="253"/>
      <c r="W38" s="253"/>
      <c r="X38" s="253"/>
      <c r="Y38" s="253"/>
      <c r="Z38" s="253"/>
      <c r="AA38" s="253"/>
    </row>
    <row r="39" spans="1:27" s="188" customFormat="1" ht="63.75" x14ac:dyDescent="0.2">
      <c r="A39" s="230">
        <v>23</v>
      </c>
      <c r="B39" s="194"/>
      <c r="C39" s="194" t="s">
        <v>100</v>
      </c>
      <c r="D39" s="184" t="s">
        <v>129</v>
      </c>
      <c r="E39" s="166" t="s">
        <v>130</v>
      </c>
      <c r="F39" s="194" t="s">
        <v>79</v>
      </c>
      <c r="G39" s="202">
        <v>1</v>
      </c>
      <c r="H39" s="203"/>
      <c r="I39" s="199">
        <f t="shared" si="5"/>
        <v>0</v>
      </c>
      <c r="J39" s="198">
        <v>21</v>
      </c>
      <c r="K39" s="199">
        <f t="shared" si="4"/>
        <v>0</v>
      </c>
      <c r="L39" s="253"/>
      <c r="M39" s="304"/>
      <c r="N39" s="253"/>
      <c r="O39" s="253"/>
      <c r="P39" s="253"/>
      <c r="Q39" s="253"/>
      <c r="R39" s="253"/>
      <c r="S39" s="253"/>
      <c r="T39" s="253"/>
      <c r="U39" s="253"/>
      <c r="V39" s="253"/>
      <c r="W39" s="253"/>
      <c r="X39" s="253"/>
      <c r="Y39" s="253"/>
      <c r="Z39" s="253"/>
      <c r="AA39" s="253"/>
    </row>
    <row r="40" spans="1:27" s="188" customFormat="1" ht="102" x14ac:dyDescent="0.2">
      <c r="A40" s="230">
        <v>24</v>
      </c>
      <c r="B40" s="194"/>
      <c r="C40" s="194" t="s">
        <v>100</v>
      </c>
      <c r="D40" s="244" t="s">
        <v>153</v>
      </c>
      <c r="E40" s="166" t="s">
        <v>186</v>
      </c>
      <c r="F40" s="194" t="s">
        <v>79</v>
      </c>
      <c r="G40" s="202">
        <v>1</v>
      </c>
      <c r="H40" s="203"/>
      <c r="I40" s="199">
        <f t="shared" si="5"/>
        <v>0</v>
      </c>
      <c r="J40" s="198">
        <v>21</v>
      </c>
      <c r="K40" s="199">
        <f t="shared" si="4"/>
        <v>0</v>
      </c>
      <c r="L40" s="253"/>
      <c r="M40" s="305"/>
      <c r="N40" s="305"/>
      <c r="O40" s="253"/>
      <c r="P40" s="253"/>
      <c r="Q40" s="253"/>
      <c r="R40" s="253"/>
      <c r="S40" s="253"/>
      <c r="T40" s="253"/>
      <c r="U40" s="253"/>
      <c r="V40" s="253"/>
      <c r="W40" s="253"/>
      <c r="X40" s="253"/>
      <c r="Y40" s="253"/>
      <c r="Z40" s="253"/>
      <c r="AA40" s="253"/>
    </row>
    <row r="41" spans="1:27" s="188" customFormat="1" ht="89.25" x14ac:dyDescent="0.2">
      <c r="A41" s="230">
        <v>25</v>
      </c>
      <c r="B41" s="194"/>
      <c r="C41" s="194" t="s">
        <v>100</v>
      </c>
      <c r="D41" s="184" t="s">
        <v>154</v>
      </c>
      <c r="E41" s="166" t="s">
        <v>233</v>
      </c>
      <c r="F41" s="194" t="s">
        <v>79</v>
      </c>
      <c r="G41" s="202">
        <v>10</v>
      </c>
      <c r="H41" s="199"/>
      <c r="I41" s="199">
        <f t="shared" si="5"/>
        <v>0</v>
      </c>
      <c r="J41" s="198">
        <v>21</v>
      </c>
      <c r="K41" s="199">
        <f t="shared" si="4"/>
        <v>0</v>
      </c>
      <c r="L41" s="253"/>
      <c r="M41" s="306"/>
      <c r="N41" s="306"/>
      <c r="O41" s="253"/>
      <c r="P41" s="253"/>
      <c r="Q41" s="253"/>
      <c r="R41" s="253"/>
      <c r="S41" s="253"/>
      <c r="T41" s="253"/>
      <c r="U41" s="253"/>
      <c r="V41" s="253"/>
      <c r="W41" s="253"/>
      <c r="X41" s="253"/>
      <c r="Y41" s="253"/>
      <c r="Z41" s="253"/>
      <c r="AA41" s="253"/>
    </row>
    <row r="42" spans="1:27" s="188" customFormat="1" ht="38.25" x14ac:dyDescent="0.2">
      <c r="A42" s="230">
        <v>26</v>
      </c>
      <c r="B42" s="194"/>
      <c r="C42" s="194" t="s">
        <v>100</v>
      </c>
      <c r="D42" s="184" t="s">
        <v>155</v>
      </c>
      <c r="E42" s="166" t="s">
        <v>156</v>
      </c>
      <c r="F42" s="194" t="s">
        <v>79</v>
      </c>
      <c r="G42" s="202">
        <f>G41</f>
        <v>10</v>
      </c>
      <c r="H42" s="199"/>
      <c r="I42" s="199">
        <f t="shared" si="5"/>
        <v>0</v>
      </c>
      <c r="J42" s="198">
        <v>21</v>
      </c>
      <c r="K42" s="199">
        <f t="shared" si="4"/>
        <v>0</v>
      </c>
      <c r="L42" s="253"/>
      <c r="M42" s="232"/>
      <c r="N42" s="232"/>
      <c r="O42" s="253"/>
      <c r="P42" s="253"/>
      <c r="Q42" s="253"/>
      <c r="R42" s="253"/>
      <c r="S42" s="253"/>
      <c r="T42" s="253"/>
      <c r="U42" s="253"/>
      <c r="V42" s="253"/>
      <c r="W42" s="253"/>
      <c r="X42" s="253"/>
      <c r="Y42" s="253"/>
      <c r="Z42" s="253"/>
      <c r="AA42" s="253"/>
    </row>
    <row r="43" spans="1:27" s="188" customFormat="1" ht="51" x14ac:dyDescent="0.2">
      <c r="A43" s="230">
        <v>27</v>
      </c>
      <c r="B43" s="194"/>
      <c r="C43" s="194" t="s">
        <v>100</v>
      </c>
      <c r="D43" s="161" t="s">
        <v>119</v>
      </c>
      <c r="E43" s="180" t="s">
        <v>184</v>
      </c>
      <c r="F43" s="194" t="s">
        <v>79</v>
      </c>
      <c r="G43" s="206">
        <f>G41+G38+G40</f>
        <v>12</v>
      </c>
      <c r="H43" s="199"/>
      <c r="I43" s="199">
        <f t="shared" si="5"/>
        <v>0</v>
      </c>
      <c r="J43" s="198">
        <v>21</v>
      </c>
      <c r="K43" s="199">
        <f t="shared" si="4"/>
        <v>0</v>
      </c>
      <c r="L43" s="253"/>
      <c r="M43" s="232"/>
      <c r="N43" s="232"/>
      <c r="O43" s="253"/>
      <c r="P43" s="253"/>
      <c r="Q43" s="253"/>
      <c r="R43" s="253"/>
      <c r="S43" s="253"/>
      <c r="T43" s="253"/>
      <c r="U43" s="253"/>
      <c r="V43" s="253"/>
      <c r="W43" s="253"/>
      <c r="X43" s="253"/>
      <c r="Y43" s="253"/>
      <c r="Z43" s="253"/>
      <c r="AA43" s="253"/>
    </row>
    <row r="44" spans="1:27" s="188" customFormat="1" ht="76.5" x14ac:dyDescent="0.2">
      <c r="A44" s="230">
        <v>28</v>
      </c>
      <c r="B44" s="194"/>
      <c r="C44" s="194" t="s">
        <v>100</v>
      </c>
      <c r="D44" s="161" t="s">
        <v>120</v>
      </c>
      <c r="E44" s="300" t="s">
        <v>229</v>
      </c>
      <c r="F44" s="194" t="s">
        <v>79</v>
      </c>
      <c r="G44" s="206">
        <f>G43</f>
        <v>12</v>
      </c>
      <c r="H44" s="199"/>
      <c r="I44" s="199">
        <f t="shared" si="5"/>
        <v>0</v>
      </c>
      <c r="J44" s="198">
        <v>21</v>
      </c>
      <c r="K44" s="199">
        <f t="shared" si="4"/>
        <v>0</v>
      </c>
      <c r="L44" s="253"/>
      <c r="M44" s="232"/>
      <c r="N44" s="232"/>
      <c r="O44" s="253"/>
      <c r="P44" s="253"/>
      <c r="Q44" s="253"/>
      <c r="R44" s="253"/>
      <c r="S44" s="253"/>
      <c r="T44" s="253"/>
      <c r="U44" s="253"/>
      <c r="V44" s="253"/>
      <c r="W44" s="253"/>
      <c r="X44" s="253"/>
      <c r="Y44" s="253"/>
      <c r="Z44" s="253"/>
      <c r="AA44" s="253"/>
    </row>
    <row r="45" spans="1:27" s="188" customFormat="1" ht="63.75" x14ac:dyDescent="0.2">
      <c r="A45" s="230">
        <v>29</v>
      </c>
      <c r="B45" s="194"/>
      <c r="C45" s="194" t="s">
        <v>100</v>
      </c>
      <c r="D45" s="244" t="s">
        <v>157</v>
      </c>
      <c r="E45" s="166" t="s">
        <v>187</v>
      </c>
      <c r="F45" s="194" t="s">
        <v>79</v>
      </c>
      <c r="G45" s="202">
        <v>1</v>
      </c>
      <c r="H45" s="199"/>
      <c r="I45" s="199">
        <f t="shared" si="5"/>
        <v>0</v>
      </c>
      <c r="J45" s="198">
        <v>21</v>
      </c>
      <c r="K45" s="199">
        <f t="shared" si="4"/>
        <v>0</v>
      </c>
      <c r="L45" s="253"/>
      <c r="M45" s="232"/>
      <c r="N45" s="232"/>
      <c r="O45" s="253"/>
      <c r="P45" s="253"/>
      <c r="Q45" s="253"/>
      <c r="R45" s="253"/>
      <c r="S45" s="253"/>
      <c r="T45" s="253"/>
      <c r="U45" s="253"/>
      <c r="V45" s="253"/>
      <c r="W45" s="253"/>
      <c r="X45" s="253"/>
      <c r="Y45" s="253"/>
      <c r="Z45" s="253"/>
      <c r="AA45" s="253"/>
    </row>
    <row r="46" spans="1:27" s="188" customFormat="1" ht="63.75" x14ac:dyDescent="0.2">
      <c r="A46" s="230">
        <v>30</v>
      </c>
      <c r="B46" s="194"/>
      <c r="C46" s="194" t="s">
        <v>100</v>
      </c>
      <c r="D46" s="184" t="s">
        <v>91</v>
      </c>
      <c r="E46" s="166" t="s">
        <v>131</v>
      </c>
      <c r="F46" s="194" t="s">
        <v>79</v>
      </c>
      <c r="G46" s="202">
        <v>1</v>
      </c>
      <c r="H46" s="199"/>
      <c r="I46" s="199">
        <f t="shared" si="5"/>
        <v>0</v>
      </c>
      <c r="J46" s="198">
        <v>21</v>
      </c>
      <c r="K46" s="199">
        <f t="shared" si="4"/>
        <v>0</v>
      </c>
      <c r="L46" s="253"/>
      <c r="M46" s="306"/>
      <c r="N46" s="232"/>
      <c r="O46" s="253"/>
      <c r="P46" s="253"/>
      <c r="Q46" s="253"/>
      <c r="R46" s="253"/>
      <c r="S46" s="253"/>
      <c r="T46" s="253"/>
      <c r="U46" s="253"/>
      <c r="V46" s="253"/>
      <c r="W46" s="253"/>
      <c r="X46" s="253"/>
      <c r="Y46" s="253"/>
      <c r="Z46" s="253"/>
      <c r="AA46" s="253"/>
    </row>
    <row r="47" spans="1:27" s="188" customFormat="1" ht="25.5" x14ac:dyDescent="0.2">
      <c r="A47" s="230">
        <v>31</v>
      </c>
      <c r="B47" s="194"/>
      <c r="C47" s="194" t="s">
        <v>100</v>
      </c>
      <c r="D47" s="184" t="s">
        <v>99</v>
      </c>
      <c r="E47" s="166" t="s">
        <v>104</v>
      </c>
      <c r="F47" s="194" t="s">
        <v>79</v>
      </c>
      <c r="G47" s="202">
        <v>1</v>
      </c>
      <c r="H47" s="199"/>
      <c r="I47" s="199">
        <f t="shared" si="5"/>
        <v>0</v>
      </c>
      <c r="J47" s="198">
        <v>21</v>
      </c>
      <c r="K47" s="199">
        <f t="shared" si="4"/>
        <v>0</v>
      </c>
      <c r="L47" s="253"/>
      <c r="M47" s="232"/>
      <c r="N47" s="232"/>
      <c r="O47" s="253"/>
      <c r="P47" s="253"/>
      <c r="Q47" s="253"/>
      <c r="R47" s="253"/>
      <c r="S47" s="253"/>
      <c r="T47" s="253"/>
      <c r="U47" s="253"/>
      <c r="V47" s="253"/>
      <c r="W47" s="253"/>
      <c r="X47" s="253"/>
      <c r="Y47" s="253"/>
      <c r="Z47" s="253"/>
      <c r="AA47" s="253"/>
    </row>
    <row r="48" spans="1:27" s="188" customFormat="1" ht="51" x14ac:dyDescent="0.2">
      <c r="A48" s="230">
        <v>32</v>
      </c>
      <c r="B48" s="194"/>
      <c r="C48" s="194" t="s">
        <v>100</v>
      </c>
      <c r="D48" s="244" t="s">
        <v>85</v>
      </c>
      <c r="E48" s="166" t="s">
        <v>188</v>
      </c>
      <c r="F48" s="194" t="s">
        <v>79</v>
      </c>
      <c r="G48" s="202">
        <v>1</v>
      </c>
      <c r="H48" s="203"/>
      <c r="I48" s="199">
        <f t="shared" si="5"/>
        <v>0</v>
      </c>
      <c r="J48" s="198">
        <v>21</v>
      </c>
      <c r="K48" s="199">
        <f t="shared" si="4"/>
        <v>0</v>
      </c>
      <c r="L48" s="253"/>
      <c r="M48" s="306"/>
      <c r="N48" s="232"/>
      <c r="O48" s="253"/>
      <c r="P48" s="253"/>
      <c r="Q48" s="253"/>
      <c r="R48" s="253"/>
      <c r="S48" s="253"/>
      <c r="T48" s="253"/>
      <c r="U48" s="253"/>
      <c r="V48" s="253"/>
      <c r="W48" s="253"/>
      <c r="X48" s="253"/>
      <c r="Y48" s="253"/>
      <c r="Z48" s="253"/>
      <c r="AA48" s="253"/>
    </row>
    <row r="49" spans="1:27" s="188" customFormat="1" ht="63.75" x14ac:dyDescent="0.2">
      <c r="A49" s="230">
        <v>33</v>
      </c>
      <c r="B49" s="194"/>
      <c r="C49" s="194" t="s">
        <v>100</v>
      </c>
      <c r="D49" s="244" t="s">
        <v>158</v>
      </c>
      <c r="E49" s="167" t="s">
        <v>159</v>
      </c>
      <c r="F49" s="194" t="s">
        <v>79</v>
      </c>
      <c r="G49" s="202">
        <v>1</v>
      </c>
      <c r="H49" s="199"/>
      <c r="I49" s="199">
        <f t="shared" si="5"/>
        <v>0</v>
      </c>
      <c r="J49" s="198">
        <v>21</v>
      </c>
      <c r="K49" s="199">
        <f t="shared" si="4"/>
        <v>0</v>
      </c>
      <c r="L49" s="253"/>
      <c r="M49" s="232"/>
      <c r="N49" s="232"/>
      <c r="O49" s="253"/>
      <c r="P49" s="253"/>
      <c r="Q49" s="253"/>
      <c r="R49" s="253"/>
      <c r="S49" s="253"/>
      <c r="T49" s="253"/>
      <c r="U49" s="253"/>
      <c r="V49" s="253"/>
      <c r="W49" s="253"/>
      <c r="X49" s="253"/>
      <c r="Y49" s="253"/>
      <c r="Z49" s="253"/>
      <c r="AA49" s="253"/>
    </row>
    <row r="50" spans="1:27" s="188" customFormat="1" ht="25.5" x14ac:dyDescent="0.2">
      <c r="A50" s="230">
        <v>34</v>
      </c>
      <c r="B50" s="194"/>
      <c r="C50" s="194" t="s">
        <v>100</v>
      </c>
      <c r="D50" s="244" t="s">
        <v>160</v>
      </c>
      <c r="E50" s="213" t="s">
        <v>161</v>
      </c>
      <c r="F50" s="194" t="s">
        <v>79</v>
      </c>
      <c r="G50" s="202">
        <v>2</v>
      </c>
      <c r="H50" s="199"/>
      <c r="I50" s="199">
        <f t="shared" si="5"/>
        <v>0</v>
      </c>
      <c r="J50" s="198">
        <v>21</v>
      </c>
      <c r="K50" s="199">
        <f t="shared" si="4"/>
        <v>0</v>
      </c>
      <c r="L50" s="253"/>
      <c r="M50" s="232"/>
      <c r="N50" s="232"/>
      <c r="O50" s="253"/>
      <c r="P50" s="253"/>
      <c r="Q50" s="253"/>
      <c r="R50" s="253"/>
      <c r="S50" s="253"/>
      <c r="T50" s="253"/>
      <c r="U50" s="253"/>
      <c r="V50" s="253"/>
      <c r="W50" s="253"/>
      <c r="X50" s="253"/>
      <c r="Y50" s="253"/>
      <c r="Z50" s="253"/>
      <c r="AA50" s="253"/>
    </row>
    <row r="51" spans="1:27" s="188" customFormat="1" x14ac:dyDescent="0.2">
      <c r="A51" s="230"/>
      <c r="B51" s="200"/>
      <c r="C51" s="237"/>
      <c r="D51" s="240"/>
      <c r="E51" s="219" t="s">
        <v>105</v>
      </c>
      <c r="F51" s="237"/>
      <c r="G51" s="251"/>
      <c r="H51" s="251"/>
      <c r="I51" s="201">
        <f>SUM(I52:I59)</f>
        <v>0</v>
      </c>
      <c r="J51" s="198"/>
      <c r="K51" s="199"/>
      <c r="L51" s="253"/>
      <c r="M51" s="232"/>
      <c r="N51" s="232"/>
      <c r="O51" s="253"/>
      <c r="P51" s="253"/>
      <c r="Q51" s="253"/>
      <c r="R51" s="253"/>
      <c r="S51" s="253"/>
      <c r="T51" s="253"/>
      <c r="U51" s="253"/>
      <c r="V51" s="253"/>
      <c r="W51" s="253"/>
      <c r="X51" s="253"/>
      <c r="Y51" s="253"/>
      <c r="Z51" s="253"/>
      <c r="AA51" s="253"/>
    </row>
    <row r="52" spans="1:27" s="188" customFormat="1" ht="89.25" x14ac:dyDescent="0.2">
      <c r="A52" s="230">
        <v>35</v>
      </c>
      <c r="B52" s="194"/>
      <c r="C52" s="194" t="s">
        <v>100</v>
      </c>
      <c r="D52" s="161" t="s">
        <v>106</v>
      </c>
      <c r="E52" s="180" t="s">
        <v>107</v>
      </c>
      <c r="F52" s="144" t="s">
        <v>79</v>
      </c>
      <c r="G52" s="145">
        <v>1</v>
      </c>
      <c r="H52" s="146"/>
      <c r="I52" s="146">
        <f>ROUND(G52*H52,2)</f>
        <v>0</v>
      </c>
      <c r="J52" s="147">
        <v>21</v>
      </c>
      <c r="K52" s="146">
        <f t="shared" ref="K52:K57" si="6">I52+((I52/100)*J52)</f>
        <v>0</v>
      </c>
      <c r="L52" s="253"/>
      <c r="M52" s="306"/>
      <c r="N52" s="232"/>
      <c r="O52" s="253"/>
      <c r="P52" s="253"/>
      <c r="Q52" s="253"/>
      <c r="R52" s="253"/>
      <c r="S52" s="253"/>
      <c r="T52" s="253"/>
      <c r="U52" s="253"/>
      <c r="V52" s="253"/>
      <c r="W52" s="253"/>
      <c r="X52" s="253"/>
      <c r="Y52" s="253"/>
      <c r="Z52" s="253"/>
      <c r="AA52" s="253"/>
    </row>
    <row r="53" spans="1:27" s="188" customFormat="1" ht="114.75" x14ac:dyDescent="0.2">
      <c r="A53" s="230">
        <v>36</v>
      </c>
      <c r="B53" s="194"/>
      <c r="C53" s="194" t="s">
        <v>100</v>
      </c>
      <c r="D53" s="161" t="s">
        <v>108</v>
      </c>
      <c r="E53" s="180" t="s">
        <v>231</v>
      </c>
      <c r="F53" s="144" t="s">
        <v>79</v>
      </c>
      <c r="G53" s="145">
        <v>1</v>
      </c>
      <c r="H53" s="146"/>
      <c r="I53" s="146">
        <f>ROUND(G53*H53,2)</f>
        <v>0</v>
      </c>
      <c r="J53" s="147">
        <v>21</v>
      </c>
      <c r="K53" s="146">
        <f t="shared" si="6"/>
        <v>0</v>
      </c>
      <c r="L53" s="253"/>
      <c r="M53" s="306"/>
      <c r="N53" s="232"/>
      <c r="O53" s="253"/>
      <c r="P53" s="253"/>
      <c r="Q53" s="253"/>
      <c r="R53" s="253"/>
      <c r="S53" s="253"/>
      <c r="T53" s="253"/>
      <c r="U53" s="253"/>
      <c r="V53" s="253"/>
      <c r="W53" s="253"/>
      <c r="X53" s="253"/>
      <c r="Y53" s="253"/>
      <c r="Z53" s="253"/>
      <c r="AA53" s="253"/>
    </row>
    <row r="54" spans="1:27" s="188" customFormat="1" ht="76.5" x14ac:dyDescent="0.2">
      <c r="A54" s="230">
        <v>37</v>
      </c>
      <c r="B54" s="194"/>
      <c r="C54" s="194" t="s">
        <v>100</v>
      </c>
      <c r="D54" s="161" t="s">
        <v>109</v>
      </c>
      <c r="E54" s="181" t="s">
        <v>245</v>
      </c>
      <c r="F54" s="144" t="s">
        <v>79</v>
      </c>
      <c r="G54" s="145">
        <v>1</v>
      </c>
      <c r="H54" s="146"/>
      <c r="I54" s="146">
        <f t="shared" ref="I54:I56" si="7">ROUND(G54*H54,2)</f>
        <v>0</v>
      </c>
      <c r="J54" s="147">
        <v>21</v>
      </c>
      <c r="K54" s="146">
        <f t="shared" si="6"/>
        <v>0</v>
      </c>
      <c r="L54" s="253"/>
      <c r="M54" s="306"/>
      <c r="N54" s="232"/>
      <c r="O54" s="253"/>
      <c r="P54" s="253"/>
      <c r="Q54" s="253"/>
      <c r="R54" s="253"/>
      <c r="S54" s="253"/>
      <c r="T54" s="253"/>
      <c r="U54" s="253"/>
      <c r="V54" s="253"/>
      <c r="W54" s="253"/>
      <c r="X54" s="253"/>
      <c r="Y54" s="253"/>
      <c r="Z54" s="253"/>
      <c r="AA54" s="253"/>
    </row>
    <row r="55" spans="1:27" s="188" customFormat="1" ht="102" x14ac:dyDescent="0.2">
      <c r="A55" s="230">
        <v>38</v>
      </c>
      <c r="B55" s="194"/>
      <c r="C55" s="194" t="s">
        <v>100</v>
      </c>
      <c r="D55" s="161" t="s">
        <v>110</v>
      </c>
      <c r="E55" s="181" t="s">
        <v>111</v>
      </c>
      <c r="F55" s="144" t="s">
        <v>79</v>
      </c>
      <c r="G55" s="156">
        <v>1</v>
      </c>
      <c r="H55" s="146"/>
      <c r="I55" s="146">
        <f t="shared" si="7"/>
        <v>0</v>
      </c>
      <c r="J55" s="147">
        <v>21</v>
      </c>
      <c r="K55" s="146">
        <f t="shared" si="6"/>
        <v>0</v>
      </c>
      <c r="L55" s="253"/>
      <c r="M55" s="232"/>
      <c r="N55" s="232"/>
      <c r="O55" s="253"/>
      <c r="P55" s="253"/>
      <c r="Q55" s="253"/>
      <c r="R55" s="253"/>
      <c r="S55" s="253"/>
      <c r="T55" s="253"/>
      <c r="U55" s="253"/>
      <c r="V55" s="253"/>
      <c r="W55" s="253"/>
      <c r="X55" s="253"/>
      <c r="Y55" s="253"/>
      <c r="Z55" s="253"/>
      <c r="AA55" s="253"/>
    </row>
    <row r="56" spans="1:27" s="188" customFormat="1" ht="38.25" x14ac:dyDescent="0.2">
      <c r="A56" s="230">
        <v>39</v>
      </c>
      <c r="B56" s="194"/>
      <c r="C56" s="144" t="s">
        <v>100</v>
      </c>
      <c r="D56" s="161" t="s">
        <v>134</v>
      </c>
      <c r="E56" s="181" t="s">
        <v>232</v>
      </c>
      <c r="F56" s="144" t="s">
        <v>79</v>
      </c>
      <c r="G56" s="156">
        <v>1</v>
      </c>
      <c r="H56" s="146"/>
      <c r="I56" s="146">
        <f t="shared" si="7"/>
        <v>0</v>
      </c>
      <c r="J56" s="147">
        <v>21</v>
      </c>
      <c r="K56" s="146">
        <f t="shared" si="6"/>
        <v>0</v>
      </c>
      <c r="L56" s="253"/>
      <c r="M56" s="232"/>
      <c r="N56" s="232"/>
      <c r="O56" s="253"/>
      <c r="P56" s="253"/>
      <c r="Q56" s="253"/>
      <c r="R56" s="253"/>
      <c r="S56" s="253"/>
      <c r="T56" s="253"/>
      <c r="U56" s="253"/>
      <c r="V56" s="253"/>
      <c r="W56" s="253"/>
      <c r="X56" s="253"/>
      <c r="Y56" s="253"/>
      <c r="Z56" s="253"/>
      <c r="AA56" s="253"/>
    </row>
    <row r="57" spans="1:27" s="188" customFormat="1" ht="51" x14ac:dyDescent="0.2">
      <c r="A57" s="230">
        <v>40</v>
      </c>
      <c r="B57" s="194"/>
      <c r="C57" s="205" t="s">
        <v>100</v>
      </c>
      <c r="D57" s="270" t="s">
        <v>103</v>
      </c>
      <c r="E57" s="301" t="s">
        <v>136</v>
      </c>
      <c r="F57" s="152" t="s">
        <v>79</v>
      </c>
      <c r="G57" s="156">
        <v>1</v>
      </c>
      <c r="H57" s="157"/>
      <c r="I57" s="157">
        <f>ROUND(G57*H57,2)</f>
        <v>0</v>
      </c>
      <c r="J57" s="158">
        <v>21</v>
      </c>
      <c r="K57" s="157">
        <f t="shared" si="6"/>
        <v>0</v>
      </c>
      <c r="L57" s="253"/>
      <c r="M57" s="232"/>
      <c r="N57" s="232"/>
      <c r="O57" s="253"/>
      <c r="P57" s="253"/>
      <c r="Q57" s="253"/>
      <c r="R57" s="253"/>
      <c r="S57" s="253"/>
      <c r="T57" s="253"/>
      <c r="U57" s="253"/>
      <c r="V57" s="253"/>
      <c r="W57" s="253"/>
      <c r="X57" s="253"/>
      <c r="Y57" s="253"/>
      <c r="Z57" s="253"/>
      <c r="AA57" s="253"/>
    </row>
    <row r="58" spans="1:27" s="188" customFormat="1" ht="25.5" x14ac:dyDescent="0.2">
      <c r="A58" s="230">
        <v>41</v>
      </c>
      <c r="B58" s="194"/>
      <c r="C58" s="194" t="s">
        <v>100</v>
      </c>
      <c r="D58" s="185" t="s">
        <v>114</v>
      </c>
      <c r="E58" s="166" t="s">
        <v>115</v>
      </c>
      <c r="F58" s="194" t="s">
        <v>79</v>
      </c>
      <c r="G58" s="202">
        <v>1</v>
      </c>
      <c r="H58" s="203"/>
      <c r="I58" s="199">
        <f t="shared" ref="I58:I59" si="8">ROUND(G58*H58,2)</f>
        <v>0</v>
      </c>
      <c r="J58" s="198">
        <v>21</v>
      </c>
      <c r="K58" s="199">
        <f t="shared" ref="K58:K59" si="9">I58+((I58/100)*J58)</f>
        <v>0</v>
      </c>
      <c r="L58" s="253"/>
      <c r="M58" s="232"/>
      <c r="N58" s="232"/>
      <c r="O58" s="253"/>
      <c r="P58" s="253"/>
      <c r="Q58" s="253"/>
      <c r="R58" s="253"/>
      <c r="S58" s="253"/>
      <c r="T58" s="253"/>
      <c r="U58" s="253"/>
      <c r="V58" s="253"/>
      <c r="W58" s="253"/>
      <c r="X58" s="253"/>
      <c r="Y58" s="253"/>
      <c r="Z58" s="253"/>
      <c r="AA58" s="253"/>
    </row>
    <row r="59" spans="1:27" s="188" customFormat="1" ht="89.25" x14ac:dyDescent="0.2">
      <c r="A59" s="230">
        <v>42</v>
      </c>
      <c r="B59" s="194"/>
      <c r="C59" s="194" t="s">
        <v>100</v>
      </c>
      <c r="D59" s="161" t="s">
        <v>112</v>
      </c>
      <c r="E59" s="167" t="s">
        <v>125</v>
      </c>
      <c r="F59" s="194" t="s">
        <v>79</v>
      </c>
      <c r="G59" s="202">
        <v>1</v>
      </c>
      <c r="H59" s="199"/>
      <c r="I59" s="199">
        <f t="shared" si="8"/>
        <v>0</v>
      </c>
      <c r="J59" s="198">
        <v>21</v>
      </c>
      <c r="K59" s="199">
        <f t="shared" si="9"/>
        <v>0</v>
      </c>
      <c r="L59" s="253"/>
      <c r="M59" s="232"/>
      <c r="N59" s="232"/>
      <c r="O59" s="253"/>
      <c r="P59" s="253"/>
      <c r="Q59" s="253"/>
      <c r="R59" s="253"/>
      <c r="S59" s="253"/>
      <c r="T59" s="253"/>
      <c r="U59" s="253"/>
      <c r="V59" s="253"/>
      <c r="W59" s="253"/>
      <c r="X59" s="253"/>
      <c r="Y59" s="253"/>
      <c r="Z59" s="253"/>
      <c r="AA59" s="253"/>
    </row>
    <row r="60" spans="1:27" s="214" customFormat="1" x14ac:dyDescent="0.2">
      <c r="A60" s="230"/>
      <c r="B60" s="234"/>
      <c r="C60" s="234"/>
      <c r="D60" s="241"/>
      <c r="E60" s="222" t="s">
        <v>96</v>
      </c>
      <c r="F60" s="234"/>
      <c r="G60" s="252"/>
      <c r="H60" s="252"/>
      <c r="I60" s="215">
        <f>I14</f>
        <v>0</v>
      </c>
      <c r="J60" s="252"/>
      <c r="K60" s="252"/>
      <c r="L60" s="252"/>
      <c r="M60" s="232"/>
      <c r="N60" s="232"/>
      <c r="O60" s="252"/>
      <c r="P60" s="252"/>
      <c r="Q60" s="252"/>
      <c r="R60" s="252"/>
      <c r="S60" s="252"/>
      <c r="T60" s="252"/>
      <c r="U60" s="252"/>
      <c r="V60" s="252"/>
      <c r="W60" s="252"/>
      <c r="X60" s="252"/>
      <c r="Y60" s="252"/>
      <c r="Z60" s="252"/>
      <c r="AA60" s="252"/>
    </row>
    <row r="61" spans="1:27" x14ac:dyDescent="0.2">
      <c r="A61" s="230"/>
    </row>
    <row r="62" spans="1:27" x14ac:dyDescent="0.2">
      <c r="A62" s="230"/>
    </row>
    <row r="63" spans="1:27" x14ac:dyDescent="0.2">
      <c r="A63" s="230"/>
    </row>
    <row r="64" spans="1:27" x14ac:dyDescent="0.2">
      <c r="A64" s="230"/>
    </row>
    <row r="65" spans="1:5" x14ac:dyDescent="0.2">
      <c r="A65" s="230"/>
    </row>
    <row r="66" spans="1:5" x14ac:dyDescent="0.2">
      <c r="A66" s="230"/>
    </row>
    <row r="67" spans="1:5" x14ac:dyDescent="0.2">
      <c r="A67" s="230"/>
    </row>
    <row r="68" spans="1:5" x14ac:dyDescent="0.2">
      <c r="A68" s="230"/>
      <c r="D68" s="216"/>
      <c r="E68" s="248"/>
    </row>
    <row r="69" spans="1:5" x14ac:dyDescent="0.2">
      <c r="A69" s="230"/>
      <c r="D69" s="216"/>
      <c r="E69" s="248"/>
    </row>
    <row r="70" spans="1:5" x14ac:dyDescent="0.2">
      <c r="A70" s="230"/>
      <c r="D70" s="216"/>
      <c r="E70" s="248"/>
    </row>
    <row r="71" spans="1:5" x14ac:dyDescent="0.2">
      <c r="A71" s="230"/>
      <c r="D71" s="216"/>
      <c r="E71" s="248"/>
    </row>
    <row r="72" spans="1:5" x14ac:dyDescent="0.2">
      <c r="A72" s="230"/>
      <c r="D72" s="216"/>
      <c r="E72" s="248"/>
    </row>
    <row r="73" spans="1:5" x14ac:dyDescent="0.2">
      <c r="A73" s="230"/>
      <c r="D73" s="216"/>
      <c r="E73" s="248"/>
    </row>
    <row r="74" spans="1:5" x14ac:dyDescent="0.2">
      <c r="A74" s="230"/>
      <c r="D74" s="216"/>
      <c r="E74" s="248"/>
    </row>
    <row r="75" spans="1:5" x14ac:dyDescent="0.2">
      <c r="A75" s="230"/>
      <c r="D75" s="216"/>
      <c r="E75" s="248"/>
    </row>
    <row r="76" spans="1:5" x14ac:dyDescent="0.2">
      <c r="A76" s="230"/>
      <c r="D76" s="216"/>
      <c r="E76" s="248"/>
    </row>
    <row r="77" spans="1:5" x14ac:dyDescent="0.2">
      <c r="A77" s="230"/>
      <c r="D77" s="216"/>
      <c r="E77" s="248"/>
    </row>
    <row r="78" spans="1:5" x14ac:dyDescent="0.2">
      <c r="A78" s="230"/>
      <c r="D78" s="216"/>
      <c r="E78" s="248"/>
    </row>
    <row r="79" spans="1:5" x14ac:dyDescent="0.2">
      <c r="A79" s="230"/>
      <c r="D79" s="216"/>
      <c r="E79" s="248"/>
    </row>
    <row r="80" spans="1:5" x14ac:dyDescent="0.2">
      <c r="A80" s="230"/>
      <c r="D80" s="216"/>
      <c r="E80" s="248"/>
    </row>
    <row r="81" spans="1:5" x14ac:dyDescent="0.2">
      <c r="A81" s="230"/>
      <c r="D81" s="216"/>
      <c r="E81" s="248"/>
    </row>
    <row r="82" spans="1:5" x14ac:dyDescent="0.2">
      <c r="A82" s="230"/>
      <c r="D82" s="216"/>
      <c r="E82" s="248"/>
    </row>
    <row r="83" spans="1:5" x14ac:dyDescent="0.2">
      <c r="A83" s="230"/>
      <c r="D83" s="216"/>
      <c r="E83" s="248"/>
    </row>
    <row r="84" spans="1:5" x14ac:dyDescent="0.2">
      <c r="A84" s="230"/>
      <c r="D84" s="216"/>
      <c r="E84" s="248"/>
    </row>
    <row r="85" spans="1:5" x14ac:dyDescent="0.2">
      <c r="A85" s="230"/>
      <c r="D85" s="216"/>
      <c r="E85" s="248"/>
    </row>
    <row r="86" spans="1:5" x14ac:dyDescent="0.2">
      <c r="A86" s="230"/>
      <c r="D86" s="216"/>
      <c r="E86" s="248"/>
    </row>
    <row r="87" spans="1:5" x14ac:dyDescent="0.2">
      <c r="A87" s="230"/>
      <c r="D87" s="216"/>
      <c r="E87" s="248"/>
    </row>
    <row r="88" spans="1:5" x14ac:dyDescent="0.2">
      <c r="A88" s="230"/>
      <c r="D88" s="216"/>
      <c r="E88" s="248"/>
    </row>
    <row r="89" spans="1:5" x14ac:dyDescent="0.2">
      <c r="A89" s="230"/>
      <c r="D89" s="216"/>
      <c r="E89" s="248"/>
    </row>
    <row r="90" spans="1:5" x14ac:dyDescent="0.2">
      <c r="A90" s="230"/>
      <c r="D90" s="216"/>
      <c r="E90" s="248"/>
    </row>
    <row r="91" spans="1:5" x14ac:dyDescent="0.2">
      <c r="A91" s="230"/>
      <c r="D91" s="216"/>
      <c r="E91" s="248"/>
    </row>
    <row r="92" spans="1:5" x14ac:dyDescent="0.2">
      <c r="A92" s="230"/>
      <c r="D92" s="216"/>
      <c r="E92" s="248"/>
    </row>
    <row r="93" spans="1:5" x14ac:dyDescent="0.2">
      <c r="A93" s="230"/>
      <c r="D93" s="216"/>
      <c r="E93" s="248"/>
    </row>
    <row r="94" spans="1:5" x14ac:dyDescent="0.2">
      <c r="A94" s="230"/>
      <c r="D94" s="216"/>
      <c r="E94" s="248"/>
    </row>
    <row r="95" spans="1:5" x14ac:dyDescent="0.2">
      <c r="A95" s="230"/>
      <c r="D95" s="216"/>
      <c r="E95" s="248"/>
    </row>
    <row r="96" spans="1:5" x14ac:dyDescent="0.2">
      <c r="A96" s="230"/>
      <c r="D96" s="216"/>
      <c r="E96" s="248"/>
    </row>
    <row r="97" spans="1:5" x14ac:dyDescent="0.2">
      <c r="A97" s="230"/>
      <c r="D97" s="216"/>
      <c r="E97" s="248"/>
    </row>
    <row r="98" spans="1:5" x14ac:dyDescent="0.2">
      <c r="A98" s="230"/>
      <c r="D98" s="216"/>
      <c r="E98" s="248"/>
    </row>
    <row r="99" spans="1:5" x14ac:dyDescent="0.2">
      <c r="A99" s="230"/>
      <c r="D99" s="216"/>
      <c r="E99" s="248"/>
    </row>
    <row r="100" spans="1:5" x14ac:dyDescent="0.2">
      <c r="A100" s="230"/>
      <c r="D100" s="216"/>
      <c r="E100" s="248"/>
    </row>
    <row r="101" spans="1:5" x14ac:dyDescent="0.2">
      <c r="A101" s="230"/>
      <c r="D101" s="216"/>
      <c r="E101" s="248"/>
    </row>
    <row r="102" spans="1:5" x14ac:dyDescent="0.2">
      <c r="A102" s="230"/>
      <c r="D102" s="216"/>
      <c r="E102" s="248"/>
    </row>
    <row r="103" spans="1:5" x14ac:dyDescent="0.2">
      <c r="A103" s="230"/>
      <c r="D103" s="216"/>
      <c r="E103" s="248"/>
    </row>
    <row r="104" spans="1:5" x14ac:dyDescent="0.2">
      <c r="A104" s="230"/>
      <c r="D104" s="216"/>
      <c r="E104" s="248"/>
    </row>
    <row r="105" spans="1:5" x14ac:dyDescent="0.2">
      <c r="A105" s="230"/>
      <c r="D105" s="216"/>
      <c r="E105" s="248"/>
    </row>
    <row r="106" spans="1:5" x14ac:dyDescent="0.2">
      <c r="A106" s="230"/>
      <c r="D106" s="216"/>
      <c r="E106" s="248"/>
    </row>
    <row r="107" spans="1:5" x14ac:dyDescent="0.2">
      <c r="A107" s="230"/>
      <c r="D107" s="216"/>
      <c r="E107" s="248"/>
    </row>
    <row r="108" spans="1:5" x14ac:dyDescent="0.2">
      <c r="A108" s="230"/>
      <c r="D108" s="216"/>
      <c r="E108" s="248"/>
    </row>
    <row r="109" spans="1:5" x14ac:dyDescent="0.2">
      <c r="A109" s="230"/>
      <c r="D109" s="216"/>
      <c r="E109" s="248"/>
    </row>
    <row r="110" spans="1:5" x14ac:dyDescent="0.2">
      <c r="A110" s="230"/>
      <c r="D110" s="216"/>
      <c r="E110" s="248"/>
    </row>
    <row r="111" spans="1:5" x14ac:dyDescent="0.2">
      <c r="A111" s="230"/>
      <c r="D111" s="216"/>
      <c r="E111" s="248"/>
    </row>
    <row r="112" spans="1:5" x14ac:dyDescent="0.2">
      <c r="A112" s="230"/>
      <c r="D112" s="216"/>
      <c r="E112" s="248"/>
    </row>
    <row r="113" spans="1:5" x14ac:dyDescent="0.2">
      <c r="A113" s="230"/>
      <c r="D113" s="216"/>
      <c r="E113" s="248"/>
    </row>
    <row r="114" spans="1:5" x14ac:dyDescent="0.2">
      <c r="A114" s="230"/>
      <c r="D114" s="216"/>
      <c r="E114" s="248"/>
    </row>
    <row r="115" spans="1:5" x14ac:dyDescent="0.2">
      <c r="A115" s="230"/>
      <c r="D115" s="216"/>
      <c r="E115" s="248"/>
    </row>
    <row r="116" spans="1:5" x14ac:dyDescent="0.2">
      <c r="A116" s="230"/>
      <c r="D116" s="216"/>
      <c r="E116" s="248"/>
    </row>
    <row r="117" spans="1:5" x14ac:dyDescent="0.2">
      <c r="A117" s="230"/>
      <c r="D117" s="216"/>
      <c r="E117" s="248"/>
    </row>
    <row r="118" spans="1:5" x14ac:dyDescent="0.2">
      <c r="A118" s="230"/>
      <c r="D118" s="216"/>
      <c r="E118" s="248"/>
    </row>
    <row r="119" spans="1:5" x14ac:dyDescent="0.2">
      <c r="A119" s="230"/>
      <c r="D119" s="216"/>
      <c r="E119" s="248"/>
    </row>
    <row r="120" spans="1:5" x14ac:dyDescent="0.2">
      <c r="A120" s="230"/>
      <c r="D120" s="216"/>
      <c r="E120" s="248"/>
    </row>
    <row r="121" spans="1:5" x14ac:dyDescent="0.2">
      <c r="A121" s="230"/>
      <c r="D121" s="216"/>
      <c r="E121" s="248"/>
    </row>
    <row r="122" spans="1:5" x14ac:dyDescent="0.2">
      <c r="A122" s="230"/>
      <c r="D122" s="216"/>
      <c r="E122" s="248"/>
    </row>
    <row r="123" spans="1:5" x14ac:dyDescent="0.2">
      <c r="A123" s="230"/>
      <c r="D123" s="216"/>
      <c r="E123" s="248"/>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1859E-65C8-45D8-A7F9-38D7438B7288}">
  <sheetPr>
    <pageSetUpPr fitToPage="1"/>
  </sheetPr>
  <dimension ref="A1:AA41"/>
  <sheetViews>
    <sheetView showGridLines="0" zoomScaleNormal="100" workbookViewId="0">
      <selection activeCell="E21" sqref="E21"/>
    </sheetView>
  </sheetViews>
  <sheetFormatPr defaultRowHeight="12.75" x14ac:dyDescent="0.2"/>
  <cols>
    <col min="1" max="1" width="5.5703125" style="232" customWidth="1"/>
    <col min="2" max="2" width="4.42578125" style="236" customWidth="1"/>
    <col min="3" max="3" width="6" style="236" customWidth="1"/>
    <col min="4" max="4" width="12.7109375" style="245" customWidth="1"/>
    <col min="5" max="5" width="94.28515625" style="224" customWidth="1"/>
    <col min="6" max="6" width="7.7109375" style="236" customWidth="1"/>
    <col min="7" max="7" width="9.85546875" style="232" customWidth="1"/>
    <col min="8" max="8" width="13.140625" style="232" customWidth="1"/>
    <col min="9" max="9" width="15.5703125" style="232" customWidth="1"/>
    <col min="10" max="10" width="6.7109375" style="232" customWidth="1"/>
    <col min="11" max="11" width="15.5703125" style="232" customWidth="1"/>
    <col min="12" max="12" width="9.140625" style="232"/>
    <col min="13" max="14" width="16.5703125" style="232" customWidth="1"/>
    <col min="15" max="27" width="9.140625" style="232"/>
    <col min="28" max="16384" width="9.140625" style="186"/>
  </cols>
  <sheetData>
    <row r="1" spans="1:27" s="216" customFormat="1" ht="18" x14ac:dyDescent="0.2">
      <c r="A1" s="258" t="s">
        <v>101</v>
      </c>
      <c r="B1" s="259"/>
      <c r="C1" s="259"/>
      <c r="D1" s="242"/>
      <c r="E1" s="242"/>
      <c r="F1" s="259"/>
      <c r="G1" s="259"/>
      <c r="H1" s="259"/>
      <c r="I1" s="259"/>
      <c r="J1" s="259"/>
      <c r="K1" s="259"/>
    </row>
    <row r="2" spans="1:27" s="216" customFormat="1" x14ac:dyDescent="0.2">
      <c r="A2" s="260" t="s">
        <v>61</v>
      </c>
      <c r="B2" s="259"/>
      <c r="C2" s="187" t="s">
        <v>253</v>
      </c>
      <c r="D2" s="238"/>
      <c r="E2" s="238"/>
      <c r="F2" s="259"/>
      <c r="G2" s="259"/>
      <c r="H2" s="259"/>
      <c r="I2" s="259"/>
      <c r="J2" s="259"/>
      <c r="K2" s="259"/>
    </row>
    <row r="3" spans="1:27" s="216" customFormat="1" x14ac:dyDescent="0.2">
      <c r="A3" s="260" t="s">
        <v>62</v>
      </c>
      <c r="B3" s="259"/>
      <c r="C3" s="323" t="s">
        <v>121</v>
      </c>
      <c r="D3" s="323"/>
      <c r="E3" s="323"/>
      <c r="F3" s="259"/>
      <c r="G3" s="259"/>
      <c r="H3" s="259"/>
      <c r="I3" s="187"/>
      <c r="J3" s="259"/>
      <c r="K3" s="259"/>
    </row>
    <row r="4" spans="1:27" s="216" customFormat="1" x14ac:dyDescent="0.2">
      <c r="A4" s="260" t="s">
        <v>63</v>
      </c>
      <c r="B4" s="259"/>
      <c r="C4" s="187" t="s">
        <v>82</v>
      </c>
      <c r="D4" s="238"/>
      <c r="E4" s="238"/>
      <c r="F4" s="259"/>
      <c r="G4" s="259"/>
      <c r="H4" s="259"/>
      <c r="I4" s="187"/>
      <c r="J4" s="259"/>
      <c r="K4" s="259"/>
    </row>
    <row r="5" spans="1:27" s="216" customFormat="1" x14ac:dyDescent="0.2">
      <c r="A5" s="259" t="s">
        <v>71</v>
      </c>
      <c r="B5" s="259"/>
      <c r="C5" s="187" t="s">
        <v>2</v>
      </c>
      <c r="D5" s="238"/>
      <c r="E5" s="238"/>
      <c r="F5" s="259"/>
      <c r="G5" s="259"/>
      <c r="H5" s="259"/>
      <c r="I5" s="187"/>
      <c r="J5" s="259"/>
      <c r="K5" s="259"/>
    </row>
    <row r="6" spans="1:27" s="216" customFormat="1" x14ac:dyDescent="0.2">
      <c r="A6" s="259"/>
      <c r="B6" s="259"/>
      <c r="C6" s="187"/>
      <c r="D6" s="238"/>
      <c r="E6" s="238"/>
      <c r="F6" s="259"/>
      <c r="G6" s="259"/>
      <c r="H6" s="259"/>
      <c r="I6" s="187"/>
      <c r="J6" s="259"/>
      <c r="K6" s="259"/>
    </row>
    <row r="7" spans="1:27" s="216" customFormat="1" x14ac:dyDescent="0.2">
      <c r="A7" s="259" t="s">
        <v>65</v>
      </c>
      <c r="B7" s="259"/>
      <c r="C7" s="323" t="s">
        <v>122</v>
      </c>
      <c r="D7" s="323"/>
      <c r="E7" s="323"/>
      <c r="F7" s="259"/>
      <c r="G7" s="259"/>
      <c r="H7" s="259"/>
      <c r="I7" s="187"/>
      <c r="J7" s="259"/>
      <c r="K7" s="259"/>
    </row>
    <row r="8" spans="1:27" s="216" customFormat="1" x14ac:dyDescent="0.2">
      <c r="A8" s="259" t="s">
        <v>66</v>
      </c>
      <c r="B8" s="259"/>
      <c r="C8" s="323" t="s">
        <v>2</v>
      </c>
      <c r="D8" s="323"/>
      <c r="E8" s="238"/>
      <c r="F8" s="259"/>
      <c r="G8" s="259"/>
      <c r="H8" s="259"/>
      <c r="I8" s="187"/>
      <c r="J8" s="259"/>
      <c r="K8" s="259"/>
    </row>
    <row r="9" spans="1:27" s="216" customFormat="1" x14ac:dyDescent="0.2">
      <c r="A9" s="259" t="s">
        <v>67</v>
      </c>
      <c r="B9" s="259"/>
      <c r="C9" s="324" t="s">
        <v>250</v>
      </c>
      <c r="D9" s="324"/>
      <c r="E9" s="238"/>
      <c r="F9" s="259"/>
      <c r="G9" s="259"/>
      <c r="H9" s="259"/>
      <c r="I9" s="187"/>
      <c r="J9" s="259"/>
      <c r="K9" s="259"/>
    </row>
    <row r="10" spans="1:27" s="216" customFormat="1" x14ac:dyDescent="0.2">
      <c r="A10" s="259"/>
      <c r="B10" s="259"/>
      <c r="C10" s="259"/>
      <c r="D10" s="242"/>
      <c r="E10" s="242"/>
      <c r="F10" s="259"/>
      <c r="G10" s="259"/>
      <c r="H10" s="259"/>
      <c r="I10" s="259"/>
      <c r="J10" s="259"/>
      <c r="K10" s="259"/>
    </row>
    <row r="11" spans="1:27" s="257" customFormat="1" ht="38.25" x14ac:dyDescent="0.2">
      <c r="A11" s="189" t="s">
        <v>72</v>
      </c>
      <c r="B11" s="190" t="s">
        <v>73</v>
      </c>
      <c r="C11" s="190" t="s">
        <v>74</v>
      </c>
      <c r="D11" s="190" t="s">
        <v>162</v>
      </c>
      <c r="E11" s="190" t="s">
        <v>94</v>
      </c>
      <c r="F11" s="190" t="s">
        <v>76</v>
      </c>
      <c r="G11" s="190" t="s">
        <v>77</v>
      </c>
      <c r="H11" s="190" t="s">
        <v>97</v>
      </c>
      <c r="I11" s="190" t="s">
        <v>98</v>
      </c>
      <c r="J11" s="190" t="s">
        <v>78</v>
      </c>
      <c r="K11" s="190" t="s">
        <v>95</v>
      </c>
      <c r="M11" s="302" t="s">
        <v>246</v>
      </c>
      <c r="N11" s="302" t="s">
        <v>247</v>
      </c>
    </row>
    <row r="12" spans="1:27" s="236" customFormat="1" x14ac:dyDescent="0.2">
      <c r="A12" s="191">
        <v>1</v>
      </c>
      <c r="B12" s="192">
        <v>2</v>
      </c>
      <c r="C12" s="192">
        <v>3</v>
      </c>
      <c r="D12" s="193">
        <v>4</v>
      </c>
      <c r="E12" s="193">
        <v>5</v>
      </c>
      <c r="F12" s="192">
        <v>6</v>
      </c>
      <c r="G12" s="192">
        <v>7</v>
      </c>
      <c r="H12" s="192">
        <v>8</v>
      </c>
      <c r="I12" s="192">
        <v>9</v>
      </c>
      <c r="J12" s="192">
        <v>10</v>
      </c>
      <c r="K12" s="192">
        <v>11</v>
      </c>
      <c r="M12" s="151">
        <v>11</v>
      </c>
      <c r="N12" s="151">
        <v>12</v>
      </c>
    </row>
    <row r="13" spans="1:27" x14ac:dyDescent="0.2">
      <c r="A13" s="231"/>
      <c r="B13" s="235"/>
      <c r="C13" s="235"/>
      <c r="D13" s="243"/>
      <c r="E13" s="217"/>
      <c r="F13" s="235"/>
      <c r="G13" s="231"/>
      <c r="H13" s="231"/>
      <c r="I13" s="231"/>
      <c r="J13" s="231"/>
      <c r="K13" s="231"/>
    </row>
    <row r="14" spans="1:27" s="196" customFormat="1" x14ac:dyDescent="0.2">
      <c r="A14" s="289"/>
      <c r="B14" s="218"/>
      <c r="C14" s="249"/>
      <c r="D14" s="239" t="s">
        <v>86</v>
      </c>
      <c r="E14" s="195" t="s">
        <v>209</v>
      </c>
      <c r="F14" s="249"/>
      <c r="G14" s="250"/>
      <c r="H14" s="250"/>
      <c r="I14" s="197">
        <f>I15</f>
        <v>0</v>
      </c>
      <c r="J14" s="250"/>
      <c r="K14" s="199"/>
      <c r="L14" s="250"/>
      <c r="M14" s="250"/>
      <c r="N14" s="250"/>
      <c r="O14" s="250"/>
      <c r="P14" s="250"/>
      <c r="Q14" s="250"/>
      <c r="R14" s="250"/>
      <c r="S14" s="250"/>
      <c r="T14" s="250"/>
      <c r="U14" s="250"/>
      <c r="V14" s="250"/>
      <c r="W14" s="250"/>
      <c r="X14" s="250"/>
      <c r="Y14" s="250"/>
      <c r="Z14" s="250"/>
      <c r="AA14" s="250"/>
    </row>
    <row r="15" spans="1:27" s="212" customFormat="1" x14ac:dyDescent="0.2">
      <c r="A15" s="230"/>
      <c r="B15" s="211"/>
      <c r="C15" s="211"/>
      <c r="D15" s="290"/>
      <c r="E15" s="219" t="s">
        <v>123</v>
      </c>
      <c r="F15" s="291"/>
      <c r="G15" s="251"/>
      <c r="H15" s="251"/>
      <c r="I15" s="201">
        <f>SUM(I16:I19)</f>
        <v>0</v>
      </c>
      <c r="J15" s="220"/>
      <c r="K15" s="221"/>
      <c r="L15" s="292"/>
      <c r="M15" s="253"/>
      <c r="N15" s="253"/>
      <c r="O15" s="292"/>
      <c r="P15" s="292"/>
      <c r="Q15" s="255"/>
      <c r="R15" s="255"/>
      <c r="S15" s="255"/>
      <c r="T15" s="255"/>
      <c r="U15" s="255"/>
      <c r="V15" s="255"/>
      <c r="W15" s="255"/>
      <c r="X15" s="255"/>
      <c r="Y15" s="255"/>
      <c r="Z15" s="255"/>
      <c r="AA15" s="255"/>
    </row>
    <row r="16" spans="1:27" s="188" customFormat="1" ht="102" x14ac:dyDescent="0.2">
      <c r="A16" s="230">
        <v>1</v>
      </c>
      <c r="B16" s="194"/>
      <c r="C16" s="194" t="s">
        <v>100</v>
      </c>
      <c r="D16" s="244" t="s">
        <v>84</v>
      </c>
      <c r="E16" s="166" t="s">
        <v>183</v>
      </c>
      <c r="F16" s="194" t="s">
        <v>79</v>
      </c>
      <c r="G16" s="202">
        <v>2</v>
      </c>
      <c r="H16" s="199"/>
      <c r="I16" s="199">
        <f t="shared" ref="I16" si="0">ROUND(G16*H16,2)</f>
        <v>0</v>
      </c>
      <c r="J16" s="198">
        <v>21</v>
      </c>
      <c r="K16" s="199">
        <f t="shared" ref="K16" si="1">I16+((I16/100)*J16)</f>
        <v>0</v>
      </c>
      <c r="L16" s="253"/>
      <c r="M16" s="303"/>
      <c r="N16" s="303"/>
      <c r="O16" s="253"/>
      <c r="P16" s="253"/>
      <c r="Q16" s="253"/>
      <c r="R16" s="253"/>
      <c r="S16" s="253"/>
      <c r="T16" s="253"/>
      <c r="U16" s="253"/>
      <c r="V16" s="253"/>
      <c r="W16" s="253"/>
      <c r="X16" s="253"/>
      <c r="Y16" s="253"/>
      <c r="Z16" s="253"/>
      <c r="AA16" s="253"/>
    </row>
    <row r="17" spans="1:27" s="212" customFormat="1" ht="63.75" x14ac:dyDescent="0.2">
      <c r="A17" s="230">
        <v>2</v>
      </c>
      <c r="B17" s="211"/>
      <c r="C17" s="194" t="s">
        <v>100</v>
      </c>
      <c r="D17" s="184" t="s">
        <v>129</v>
      </c>
      <c r="E17" s="166" t="s">
        <v>130</v>
      </c>
      <c r="F17" s="194" t="s">
        <v>79</v>
      </c>
      <c r="G17" s="202">
        <f>G16</f>
        <v>2</v>
      </c>
      <c r="H17" s="203"/>
      <c r="I17" s="209">
        <f t="shared" ref="I17:I19" si="2">ROUND(G17*H17,2)</f>
        <v>0</v>
      </c>
      <c r="J17" s="198">
        <v>21</v>
      </c>
      <c r="K17" s="199">
        <f>I17+((I17/100)*J17)</f>
        <v>0</v>
      </c>
      <c r="L17" s="292"/>
      <c r="M17" s="303"/>
      <c r="N17" s="229"/>
      <c r="O17" s="292"/>
      <c r="P17" s="292"/>
      <c r="Q17" s="255"/>
      <c r="R17" s="255"/>
      <c r="S17" s="255"/>
      <c r="T17" s="255"/>
      <c r="U17" s="255"/>
      <c r="V17" s="255"/>
      <c r="W17" s="255"/>
      <c r="X17" s="255"/>
      <c r="Y17" s="255"/>
      <c r="Z17" s="255"/>
      <c r="AA17" s="255"/>
    </row>
    <row r="18" spans="1:27" s="212" customFormat="1" ht="51" x14ac:dyDescent="0.2">
      <c r="A18" s="230">
        <v>3</v>
      </c>
      <c r="B18" s="211"/>
      <c r="C18" s="194" t="s">
        <v>100</v>
      </c>
      <c r="D18" s="161" t="s">
        <v>119</v>
      </c>
      <c r="E18" s="180" t="s">
        <v>184</v>
      </c>
      <c r="F18" s="194" t="s">
        <v>79</v>
      </c>
      <c r="G18" s="206">
        <f>G16</f>
        <v>2</v>
      </c>
      <c r="H18" s="199"/>
      <c r="I18" s="199">
        <f t="shared" si="2"/>
        <v>0</v>
      </c>
      <c r="J18" s="198">
        <v>21</v>
      </c>
      <c r="K18" s="199">
        <f>I18+((I18/100)*J18)</f>
        <v>0</v>
      </c>
      <c r="L18" s="292"/>
      <c r="M18" s="229"/>
      <c r="N18" s="229"/>
      <c r="O18" s="292"/>
      <c r="P18" s="292"/>
      <c r="Q18" s="255"/>
      <c r="R18" s="255"/>
      <c r="S18" s="255"/>
      <c r="T18" s="255"/>
      <c r="U18" s="255"/>
      <c r="V18" s="255"/>
      <c r="W18" s="255"/>
      <c r="X18" s="255"/>
      <c r="Y18" s="255"/>
      <c r="Z18" s="255"/>
      <c r="AA18" s="255"/>
    </row>
    <row r="19" spans="1:27" s="212" customFormat="1" ht="38.25" x14ac:dyDescent="0.2">
      <c r="A19" s="230">
        <v>4</v>
      </c>
      <c r="B19" s="211"/>
      <c r="C19" s="194" t="s">
        <v>100</v>
      </c>
      <c r="D19" s="161" t="s">
        <v>120</v>
      </c>
      <c r="E19" s="299" t="s">
        <v>228</v>
      </c>
      <c r="F19" s="194" t="s">
        <v>79</v>
      </c>
      <c r="G19" s="206">
        <f>G18</f>
        <v>2</v>
      </c>
      <c r="H19" s="199"/>
      <c r="I19" s="199">
        <f t="shared" si="2"/>
        <v>0</v>
      </c>
      <c r="J19" s="198">
        <v>21</v>
      </c>
      <c r="K19" s="199">
        <f>I19+((I19/100)*J19)</f>
        <v>0</v>
      </c>
      <c r="L19" s="292"/>
      <c r="M19" s="254"/>
      <c r="N19" s="254"/>
      <c r="O19" s="292"/>
      <c r="P19" s="292"/>
      <c r="Q19" s="255"/>
      <c r="R19" s="255"/>
      <c r="S19" s="255"/>
      <c r="T19" s="255"/>
      <c r="U19" s="255"/>
      <c r="V19" s="255"/>
      <c r="W19" s="255"/>
      <c r="X19" s="255"/>
      <c r="Y19" s="255"/>
      <c r="Z19" s="255"/>
      <c r="AA19" s="255"/>
    </row>
    <row r="20" spans="1:27" s="214" customFormat="1" x14ac:dyDescent="0.2">
      <c r="A20" s="230"/>
      <c r="B20" s="234"/>
      <c r="C20" s="234"/>
      <c r="D20" s="241"/>
      <c r="E20" s="222" t="s">
        <v>96</v>
      </c>
      <c r="F20" s="234"/>
      <c r="G20" s="252"/>
      <c r="H20" s="252"/>
      <c r="I20" s="215">
        <f>I14</f>
        <v>0</v>
      </c>
      <c r="J20" s="252"/>
      <c r="K20" s="252"/>
      <c r="L20" s="252"/>
      <c r="M20" s="254"/>
      <c r="N20" s="254"/>
      <c r="O20" s="252"/>
      <c r="P20" s="252"/>
      <c r="Q20" s="252"/>
      <c r="R20" s="252"/>
      <c r="S20" s="252"/>
      <c r="T20" s="252"/>
      <c r="U20" s="252"/>
      <c r="V20" s="252"/>
      <c r="W20" s="252"/>
      <c r="X20" s="252"/>
      <c r="Y20" s="252"/>
      <c r="Z20" s="252"/>
      <c r="AA20" s="252"/>
    </row>
    <row r="21" spans="1:27" x14ac:dyDescent="0.2">
      <c r="A21" s="230"/>
      <c r="M21" s="254"/>
      <c r="N21" s="254"/>
    </row>
    <row r="22" spans="1:27" x14ac:dyDescent="0.2">
      <c r="A22" s="230"/>
      <c r="M22" s="253"/>
      <c r="N22" s="253"/>
    </row>
    <row r="23" spans="1:27" x14ac:dyDescent="0.2">
      <c r="A23" s="230"/>
      <c r="M23" s="253"/>
      <c r="N23" s="253"/>
    </row>
    <row r="24" spans="1:27" x14ac:dyDescent="0.2">
      <c r="A24" s="230"/>
      <c r="M24" s="253"/>
      <c r="N24" s="253"/>
    </row>
    <row r="25" spans="1:27" x14ac:dyDescent="0.2">
      <c r="A25" s="230"/>
      <c r="M25" s="253"/>
      <c r="N25" s="253"/>
    </row>
    <row r="26" spans="1:27" x14ac:dyDescent="0.2">
      <c r="A26" s="230"/>
      <c r="M26" s="253"/>
      <c r="N26" s="253"/>
    </row>
    <row r="27" spans="1:27" x14ac:dyDescent="0.2">
      <c r="A27" s="230"/>
      <c r="M27" s="253"/>
      <c r="N27" s="253"/>
    </row>
    <row r="28" spans="1:27" x14ac:dyDescent="0.2">
      <c r="A28" s="230"/>
      <c r="M28" s="253"/>
      <c r="N28" s="253"/>
    </row>
    <row r="29" spans="1:27" x14ac:dyDescent="0.2">
      <c r="A29" s="230"/>
      <c r="M29" s="253"/>
      <c r="N29" s="253"/>
    </row>
    <row r="30" spans="1:27" x14ac:dyDescent="0.2">
      <c r="A30" s="230"/>
      <c r="M30" s="253"/>
      <c r="N30" s="253"/>
    </row>
    <row r="31" spans="1:27" x14ac:dyDescent="0.2">
      <c r="A31" s="230"/>
      <c r="M31" s="253"/>
      <c r="N31" s="253"/>
    </row>
    <row r="32" spans="1:27" x14ac:dyDescent="0.2">
      <c r="A32" s="230"/>
      <c r="M32" s="253"/>
      <c r="N32" s="253"/>
    </row>
    <row r="33" spans="1:14" x14ac:dyDescent="0.2">
      <c r="A33" s="230"/>
      <c r="M33" s="253"/>
      <c r="N33" s="253"/>
    </row>
    <row r="34" spans="1:14" x14ac:dyDescent="0.2">
      <c r="A34" s="230"/>
      <c r="M34" s="253"/>
      <c r="N34" s="253"/>
    </row>
    <row r="35" spans="1:14" x14ac:dyDescent="0.2">
      <c r="A35" s="230"/>
      <c r="M35" s="253"/>
      <c r="N35" s="253"/>
    </row>
    <row r="36" spans="1:14" x14ac:dyDescent="0.2">
      <c r="A36" s="230"/>
      <c r="M36" s="253"/>
      <c r="N36" s="253"/>
    </row>
    <row r="37" spans="1:14" x14ac:dyDescent="0.2">
      <c r="A37" s="230"/>
      <c r="M37" s="253"/>
      <c r="N37" s="253"/>
    </row>
    <row r="38" spans="1:14" x14ac:dyDescent="0.2">
      <c r="A38" s="230"/>
      <c r="M38" s="253"/>
      <c r="N38" s="253"/>
    </row>
    <row r="39" spans="1:14" x14ac:dyDescent="0.2">
      <c r="A39" s="230"/>
      <c r="M39" s="253"/>
      <c r="N39" s="253"/>
    </row>
    <row r="40" spans="1:14" x14ac:dyDescent="0.2">
      <c r="A40" s="230"/>
      <c r="M40" s="252"/>
      <c r="N40" s="252"/>
    </row>
    <row r="41" spans="1:14" x14ac:dyDescent="0.2">
      <c r="A41" s="230"/>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B162-6BF4-4D6C-A2BA-266C57D2C39C}">
  <sheetPr>
    <pageSetUpPr fitToPage="1"/>
  </sheetPr>
  <dimension ref="A1:AA42"/>
  <sheetViews>
    <sheetView showGridLines="0" zoomScaleNormal="100" workbookViewId="0">
      <selection activeCell="E21" sqref="E21"/>
    </sheetView>
  </sheetViews>
  <sheetFormatPr defaultRowHeight="12.75" x14ac:dyDescent="0.2"/>
  <cols>
    <col min="1" max="1" width="5.5703125" style="232" customWidth="1"/>
    <col min="2" max="2" width="4.42578125" style="236" customWidth="1"/>
    <col min="3" max="3" width="6.42578125" style="236" customWidth="1"/>
    <col min="4" max="4" width="12.7109375" style="245" customWidth="1"/>
    <col min="5" max="5" width="96" style="224" customWidth="1"/>
    <col min="6" max="6" width="7.7109375" style="236" customWidth="1"/>
    <col min="7" max="7" width="9.85546875" style="232" customWidth="1"/>
    <col min="8" max="8" width="13.28515625" style="232" customWidth="1"/>
    <col min="9" max="9" width="15.5703125" style="232" customWidth="1"/>
    <col min="10" max="10" width="6.7109375" style="232" customWidth="1"/>
    <col min="11" max="11" width="15.5703125" style="232" customWidth="1"/>
    <col min="12" max="12" width="9.140625" style="232"/>
    <col min="13" max="14" width="16.5703125" style="232" customWidth="1"/>
    <col min="15" max="27" width="9.140625" style="232"/>
    <col min="28" max="16384" width="9.140625" style="186"/>
  </cols>
  <sheetData>
    <row r="1" spans="1:27" s="216" customFormat="1" ht="18" x14ac:dyDescent="0.2">
      <c r="A1" s="258" t="s">
        <v>101</v>
      </c>
      <c r="B1" s="259"/>
      <c r="C1" s="259"/>
      <c r="D1" s="242"/>
      <c r="E1" s="242"/>
      <c r="F1" s="259"/>
      <c r="G1" s="259"/>
      <c r="H1" s="259"/>
      <c r="I1" s="259"/>
      <c r="J1" s="259"/>
      <c r="K1" s="259"/>
    </row>
    <row r="2" spans="1:27" s="216" customFormat="1" x14ac:dyDescent="0.2">
      <c r="A2" s="260" t="s">
        <v>61</v>
      </c>
      <c r="B2" s="259"/>
      <c r="C2" s="187" t="s">
        <v>254</v>
      </c>
      <c r="D2" s="238"/>
      <c r="E2" s="238"/>
      <c r="F2" s="259"/>
      <c r="G2" s="259"/>
      <c r="H2" s="259"/>
      <c r="I2" s="259"/>
      <c r="J2" s="259"/>
      <c r="K2" s="259"/>
    </row>
    <row r="3" spans="1:27" s="216" customFormat="1" x14ac:dyDescent="0.2">
      <c r="A3" s="260" t="s">
        <v>62</v>
      </c>
      <c r="B3" s="259"/>
      <c r="C3" s="323" t="s">
        <v>121</v>
      </c>
      <c r="D3" s="323"/>
      <c r="E3" s="323"/>
      <c r="F3" s="259"/>
      <c r="G3" s="259"/>
      <c r="H3" s="259"/>
      <c r="I3" s="187"/>
      <c r="J3" s="259"/>
      <c r="K3" s="259"/>
    </row>
    <row r="4" spans="1:27" s="216" customFormat="1" x14ac:dyDescent="0.2">
      <c r="A4" s="260" t="s">
        <v>63</v>
      </c>
      <c r="B4" s="259"/>
      <c r="C4" s="187" t="s">
        <v>82</v>
      </c>
      <c r="D4" s="238"/>
      <c r="E4" s="238"/>
      <c r="F4" s="259"/>
      <c r="G4" s="259"/>
      <c r="H4" s="259"/>
      <c r="I4" s="187"/>
      <c r="J4" s="259"/>
      <c r="K4" s="259"/>
    </row>
    <row r="5" spans="1:27" s="216" customFormat="1" x14ac:dyDescent="0.2">
      <c r="A5" s="259" t="s">
        <v>71</v>
      </c>
      <c r="B5" s="259"/>
      <c r="C5" s="187" t="s">
        <v>2</v>
      </c>
      <c r="D5" s="238"/>
      <c r="E5" s="238"/>
      <c r="F5" s="259"/>
      <c r="G5" s="259"/>
      <c r="H5" s="259"/>
      <c r="I5" s="187"/>
      <c r="J5" s="259"/>
      <c r="K5" s="259"/>
    </row>
    <row r="6" spans="1:27" s="216" customFormat="1" x14ac:dyDescent="0.2">
      <c r="A6" s="259"/>
      <c r="B6" s="259"/>
      <c r="C6" s="187"/>
      <c r="D6" s="238"/>
      <c r="E6" s="238"/>
      <c r="F6" s="259"/>
      <c r="G6" s="259"/>
      <c r="H6" s="259"/>
      <c r="I6" s="187"/>
      <c r="J6" s="259"/>
      <c r="K6" s="259"/>
    </row>
    <row r="7" spans="1:27" s="216" customFormat="1" x14ac:dyDescent="0.2">
      <c r="A7" s="259" t="s">
        <v>65</v>
      </c>
      <c r="B7" s="259"/>
      <c r="C7" s="323" t="s">
        <v>122</v>
      </c>
      <c r="D7" s="323"/>
      <c r="E7" s="323"/>
      <c r="F7" s="259"/>
      <c r="G7" s="259"/>
      <c r="H7" s="259"/>
      <c r="I7" s="187"/>
      <c r="J7" s="259"/>
      <c r="K7" s="259"/>
    </row>
    <row r="8" spans="1:27" s="216" customFormat="1" x14ac:dyDescent="0.2">
      <c r="A8" s="259" t="s">
        <v>66</v>
      </c>
      <c r="B8" s="259"/>
      <c r="C8" s="323" t="s">
        <v>2</v>
      </c>
      <c r="D8" s="323"/>
      <c r="E8" s="238"/>
      <c r="F8" s="259"/>
      <c r="G8" s="259"/>
      <c r="H8" s="259"/>
      <c r="I8" s="187"/>
      <c r="J8" s="259"/>
      <c r="K8" s="259"/>
    </row>
    <row r="9" spans="1:27" s="216" customFormat="1" x14ac:dyDescent="0.2">
      <c r="A9" s="259" t="s">
        <v>67</v>
      </c>
      <c r="B9" s="259"/>
      <c r="C9" s="324" t="s">
        <v>250</v>
      </c>
      <c r="D9" s="324"/>
      <c r="E9" s="238"/>
      <c r="F9" s="259"/>
      <c r="G9" s="259"/>
      <c r="H9" s="259"/>
      <c r="I9" s="187"/>
      <c r="J9" s="259"/>
      <c r="K9" s="259"/>
    </row>
    <row r="10" spans="1:27" s="216" customFormat="1" x14ac:dyDescent="0.2">
      <c r="A10" s="259"/>
      <c r="B10" s="259"/>
      <c r="C10" s="259"/>
      <c r="D10" s="242"/>
      <c r="E10" s="242"/>
      <c r="F10" s="259"/>
      <c r="G10" s="259"/>
      <c r="H10" s="259"/>
      <c r="I10" s="259"/>
      <c r="J10" s="259"/>
      <c r="K10" s="259"/>
    </row>
    <row r="11" spans="1:27" s="257" customFormat="1" ht="38.25" x14ac:dyDescent="0.2">
      <c r="A11" s="189" t="s">
        <v>72</v>
      </c>
      <c r="B11" s="190" t="s">
        <v>73</v>
      </c>
      <c r="C11" s="190" t="s">
        <v>74</v>
      </c>
      <c r="D11" s="190" t="s">
        <v>75</v>
      </c>
      <c r="E11" s="190" t="s">
        <v>94</v>
      </c>
      <c r="F11" s="190" t="s">
        <v>76</v>
      </c>
      <c r="G11" s="190" t="s">
        <v>77</v>
      </c>
      <c r="H11" s="190" t="s">
        <v>97</v>
      </c>
      <c r="I11" s="190" t="s">
        <v>98</v>
      </c>
      <c r="J11" s="190" t="s">
        <v>78</v>
      </c>
      <c r="K11" s="190" t="s">
        <v>95</v>
      </c>
      <c r="M11" s="302" t="s">
        <v>246</v>
      </c>
      <c r="N11" s="302" t="s">
        <v>247</v>
      </c>
    </row>
    <row r="12" spans="1:27" s="236" customFormat="1" x14ac:dyDescent="0.2">
      <c r="A12" s="191">
        <v>1</v>
      </c>
      <c r="B12" s="192">
        <v>2</v>
      </c>
      <c r="C12" s="192">
        <v>3</v>
      </c>
      <c r="D12" s="193">
        <v>4</v>
      </c>
      <c r="E12" s="193">
        <v>5</v>
      </c>
      <c r="F12" s="192">
        <v>6</v>
      </c>
      <c r="G12" s="192">
        <v>7</v>
      </c>
      <c r="H12" s="192">
        <v>8</v>
      </c>
      <c r="I12" s="192">
        <v>9</v>
      </c>
      <c r="J12" s="192">
        <v>10</v>
      </c>
      <c r="K12" s="192">
        <v>11</v>
      </c>
      <c r="M12" s="151">
        <v>11</v>
      </c>
      <c r="N12" s="151">
        <v>12</v>
      </c>
    </row>
    <row r="13" spans="1:27" x14ac:dyDescent="0.2">
      <c r="A13" s="231"/>
      <c r="B13" s="235"/>
      <c r="C13" s="235"/>
      <c r="D13" s="243"/>
      <c r="E13" s="246"/>
      <c r="F13" s="235"/>
      <c r="G13" s="231"/>
      <c r="H13" s="231"/>
      <c r="I13" s="231"/>
      <c r="J13" s="231"/>
      <c r="K13" s="231"/>
    </row>
    <row r="14" spans="1:27" s="196" customFormat="1" x14ac:dyDescent="0.2">
      <c r="A14" s="230"/>
      <c r="B14" s="194"/>
      <c r="C14" s="194"/>
      <c r="D14" s="239" t="s">
        <v>86</v>
      </c>
      <c r="E14" s="195" t="s">
        <v>209</v>
      </c>
      <c r="F14" s="249"/>
      <c r="G14" s="250"/>
      <c r="H14" s="250"/>
      <c r="I14" s="197">
        <f>I15+I23+I33</f>
        <v>0</v>
      </c>
      <c r="J14" s="198"/>
      <c r="K14" s="199"/>
      <c r="L14" s="250"/>
      <c r="M14" s="250"/>
      <c r="N14" s="250"/>
      <c r="O14" s="250"/>
      <c r="P14" s="250"/>
      <c r="Q14" s="250"/>
      <c r="R14" s="250"/>
      <c r="S14" s="250"/>
      <c r="T14" s="250"/>
      <c r="U14" s="250"/>
      <c r="V14" s="250"/>
      <c r="W14" s="250"/>
      <c r="X14" s="250"/>
      <c r="Y14" s="250"/>
      <c r="Z14" s="250"/>
      <c r="AA14" s="250"/>
    </row>
    <row r="15" spans="1:27" s="188" customFormat="1" x14ac:dyDescent="0.2">
      <c r="A15" s="230"/>
      <c r="B15" s="200"/>
      <c r="C15" s="237"/>
      <c r="D15" s="240"/>
      <c r="E15" s="276" t="s">
        <v>227</v>
      </c>
      <c r="F15" s="237"/>
      <c r="G15" s="251"/>
      <c r="H15" s="251"/>
      <c r="I15" s="201">
        <f>SUM(I16:I22)</f>
        <v>0</v>
      </c>
      <c r="J15" s="198"/>
      <c r="K15" s="199"/>
      <c r="L15" s="253"/>
      <c r="M15" s="253"/>
      <c r="N15" s="253"/>
      <c r="O15" s="253"/>
      <c r="P15" s="253"/>
      <c r="Q15" s="253"/>
      <c r="R15" s="253"/>
      <c r="S15" s="253"/>
      <c r="T15" s="253"/>
      <c r="U15" s="253"/>
      <c r="V15" s="253"/>
      <c r="W15" s="253"/>
      <c r="X15" s="253"/>
      <c r="Y15" s="253"/>
      <c r="Z15" s="253"/>
      <c r="AA15" s="253"/>
    </row>
    <row r="16" spans="1:27" s="136" customFormat="1" ht="63.75" x14ac:dyDescent="0.2">
      <c r="A16" s="227">
        <v>1</v>
      </c>
      <c r="B16" s="144"/>
      <c r="C16" s="144" t="s">
        <v>100</v>
      </c>
      <c r="D16" s="184" t="s">
        <v>127</v>
      </c>
      <c r="E16" s="167" t="s">
        <v>126</v>
      </c>
      <c r="F16" s="144" t="s">
        <v>79</v>
      </c>
      <c r="G16" s="145">
        <v>1</v>
      </c>
      <c r="H16" s="146"/>
      <c r="I16" s="146">
        <f t="shared" ref="I16:I18" si="0">ROUND(G16*H16,2)</f>
        <v>0</v>
      </c>
      <c r="J16" s="147">
        <v>21</v>
      </c>
      <c r="K16" s="146">
        <f t="shared" ref="K16:K18" si="1">I16+((I16/100)*J16)</f>
        <v>0</v>
      </c>
      <c r="L16" s="229"/>
      <c r="M16" s="303"/>
      <c r="N16" s="229"/>
      <c r="O16" s="229"/>
      <c r="P16" s="229"/>
      <c r="Q16" s="229"/>
      <c r="R16" s="229"/>
      <c r="S16" s="229"/>
      <c r="T16" s="229"/>
      <c r="U16" s="229"/>
      <c r="V16" s="229"/>
      <c r="W16" s="229"/>
      <c r="X16" s="229"/>
      <c r="Y16" s="229"/>
      <c r="Z16" s="229"/>
      <c r="AA16" s="229"/>
    </row>
    <row r="17" spans="1:27" s="136" customFormat="1" ht="89.25" x14ac:dyDescent="0.2">
      <c r="A17" s="227">
        <v>2</v>
      </c>
      <c r="B17" s="144"/>
      <c r="C17" s="144" t="s">
        <v>100</v>
      </c>
      <c r="D17" s="184" t="s">
        <v>124</v>
      </c>
      <c r="E17" s="167" t="s">
        <v>125</v>
      </c>
      <c r="F17" s="144" t="s">
        <v>79</v>
      </c>
      <c r="G17" s="145">
        <v>1</v>
      </c>
      <c r="H17" s="146"/>
      <c r="I17" s="146">
        <f t="shared" si="0"/>
        <v>0</v>
      </c>
      <c r="J17" s="147">
        <v>21</v>
      </c>
      <c r="K17" s="146">
        <f t="shared" si="1"/>
        <v>0</v>
      </c>
      <c r="L17" s="229"/>
      <c r="M17" s="229"/>
      <c r="N17" s="229"/>
      <c r="O17" s="229"/>
      <c r="P17" s="229"/>
      <c r="Q17" s="229"/>
      <c r="R17" s="229"/>
      <c r="S17" s="229"/>
      <c r="T17" s="229"/>
      <c r="U17" s="229"/>
      <c r="V17" s="229"/>
      <c r="W17" s="229"/>
      <c r="X17" s="229"/>
      <c r="Y17" s="229"/>
      <c r="Z17" s="229"/>
      <c r="AA17" s="229"/>
    </row>
    <row r="18" spans="1:27" s="136" customFormat="1" ht="51" x14ac:dyDescent="0.2">
      <c r="A18" s="227">
        <v>3</v>
      </c>
      <c r="B18" s="144"/>
      <c r="C18" s="144" t="s">
        <v>100</v>
      </c>
      <c r="D18" s="184" t="s">
        <v>237</v>
      </c>
      <c r="E18" s="183" t="s">
        <v>236</v>
      </c>
      <c r="F18" s="144" t="s">
        <v>79</v>
      </c>
      <c r="G18" s="145">
        <v>1</v>
      </c>
      <c r="H18" s="157"/>
      <c r="I18" s="146">
        <f t="shared" si="0"/>
        <v>0</v>
      </c>
      <c r="J18" s="147">
        <v>21</v>
      </c>
      <c r="K18" s="146">
        <f t="shared" si="1"/>
        <v>0</v>
      </c>
      <c r="L18" s="229"/>
      <c r="M18" s="229"/>
      <c r="N18" s="229"/>
      <c r="O18" s="229"/>
      <c r="P18" s="229"/>
      <c r="Q18" s="229"/>
      <c r="R18" s="229"/>
      <c r="S18" s="229"/>
      <c r="T18" s="229"/>
      <c r="U18" s="229"/>
      <c r="V18" s="229"/>
      <c r="W18" s="229"/>
      <c r="X18" s="229"/>
      <c r="Y18" s="229"/>
      <c r="Z18" s="229"/>
      <c r="AA18" s="229"/>
    </row>
    <row r="19" spans="1:27" s="208" customFormat="1" ht="51" x14ac:dyDescent="0.2">
      <c r="A19" s="288">
        <v>4</v>
      </c>
      <c r="B19" s="205"/>
      <c r="C19" s="205" t="s">
        <v>100</v>
      </c>
      <c r="D19" s="225" t="s">
        <v>103</v>
      </c>
      <c r="E19" s="213" t="s">
        <v>113</v>
      </c>
      <c r="F19" s="205" t="s">
        <v>79</v>
      </c>
      <c r="G19" s="206">
        <v>1</v>
      </c>
      <c r="H19" s="203"/>
      <c r="I19" s="203">
        <f t="shared" ref="I19:I22" si="2">ROUND(G19*H19,2)</f>
        <v>0</v>
      </c>
      <c r="J19" s="207">
        <v>21</v>
      </c>
      <c r="K19" s="203">
        <f t="shared" ref="K19:K22" si="3">I19+((I19/100)*J19)</f>
        <v>0</v>
      </c>
      <c r="L19" s="254"/>
      <c r="M19" s="254"/>
      <c r="N19" s="254"/>
      <c r="O19" s="254"/>
      <c r="P19" s="254"/>
      <c r="Q19" s="254"/>
      <c r="R19" s="254"/>
      <c r="S19" s="254"/>
      <c r="T19" s="254"/>
      <c r="U19" s="254"/>
      <c r="V19" s="254"/>
      <c r="W19" s="254"/>
      <c r="X19" s="254"/>
      <c r="Y19" s="254"/>
      <c r="Z19" s="254"/>
      <c r="AA19" s="254"/>
    </row>
    <row r="20" spans="1:27" s="208" customFormat="1" ht="25.5" x14ac:dyDescent="0.2">
      <c r="A20" s="288">
        <v>5</v>
      </c>
      <c r="B20" s="205"/>
      <c r="C20" s="194" t="s">
        <v>100</v>
      </c>
      <c r="D20" s="204" t="s">
        <v>114</v>
      </c>
      <c r="E20" s="166" t="s">
        <v>115</v>
      </c>
      <c r="F20" s="194" t="s">
        <v>79</v>
      </c>
      <c r="G20" s="206">
        <v>1</v>
      </c>
      <c r="H20" s="199"/>
      <c r="I20" s="209">
        <f t="shared" si="2"/>
        <v>0</v>
      </c>
      <c r="J20" s="198">
        <v>21</v>
      </c>
      <c r="K20" s="199">
        <f t="shared" si="3"/>
        <v>0</v>
      </c>
      <c r="L20" s="254"/>
      <c r="M20" s="254"/>
      <c r="N20" s="254"/>
      <c r="O20" s="254"/>
      <c r="P20" s="254"/>
      <c r="Q20" s="254"/>
      <c r="R20" s="254"/>
      <c r="S20" s="254"/>
      <c r="T20" s="254"/>
      <c r="U20" s="254"/>
      <c r="V20" s="254"/>
      <c r="W20" s="254"/>
      <c r="X20" s="254"/>
      <c r="Y20" s="254"/>
      <c r="Z20" s="254"/>
      <c r="AA20" s="254"/>
    </row>
    <row r="21" spans="1:27" s="208" customFormat="1" ht="63.75" x14ac:dyDescent="0.2">
      <c r="A21" s="288">
        <v>6</v>
      </c>
      <c r="B21" s="205"/>
      <c r="C21" s="194" t="s">
        <v>100</v>
      </c>
      <c r="D21" s="244" t="s">
        <v>117</v>
      </c>
      <c r="E21" s="167" t="s">
        <v>118</v>
      </c>
      <c r="F21" s="194" t="s">
        <v>79</v>
      </c>
      <c r="G21" s="202">
        <v>1</v>
      </c>
      <c r="H21" s="199"/>
      <c r="I21" s="199">
        <f t="shared" si="2"/>
        <v>0</v>
      </c>
      <c r="J21" s="198">
        <v>21</v>
      </c>
      <c r="K21" s="199">
        <f t="shared" si="3"/>
        <v>0</v>
      </c>
      <c r="L21" s="254"/>
      <c r="M21" s="304"/>
      <c r="N21" s="254"/>
      <c r="O21" s="254"/>
      <c r="P21" s="254"/>
      <c r="Q21" s="254"/>
      <c r="R21" s="254"/>
      <c r="S21" s="254"/>
      <c r="T21" s="254"/>
      <c r="U21" s="254"/>
      <c r="V21" s="254"/>
      <c r="W21" s="254"/>
      <c r="X21" s="254"/>
      <c r="Y21" s="254"/>
      <c r="Z21" s="254"/>
      <c r="AA21" s="254"/>
    </row>
    <row r="22" spans="1:27" s="188" customFormat="1" ht="51" x14ac:dyDescent="0.2">
      <c r="A22" s="230">
        <v>7</v>
      </c>
      <c r="B22" s="233"/>
      <c r="C22" s="194" t="s">
        <v>100</v>
      </c>
      <c r="D22" s="184" t="s">
        <v>83</v>
      </c>
      <c r="E22" s="166" t="s">
        <v>128</v>
      </c>
      <c r="F22" s="194" t="s">
        <v>79</v>
      </c>
      <c r="G22" s="202">
        <v>1</v>
      </c>
      <c r="H22" s="199"/>
      <c r="I22" s="209">
        <f t="shared" si="2"/>
        <v>0</v>
      </c>
      <c r="J22" s="198">
        <v>21</v>
      </c>
      <c r="K22" s="199">
        <f t="shared" si="3"/>
        <v>0</v>
      </c>
      <c r="L22" s="253"/>
      <c r="M22" s="304"/>
      <c r="N22" s="253"/>
      <c r="O22" s="253"/>
      <c r="P22" s="253"/>
      <c r="Q22" s="253"/>
      <c r="R22" s="253"/>
      <c r="S22" s="253"/>
      <c r="T22" s="253"/>
      <c r="U22" s="253"/>
      <c r="V22" s="253"/>
      <c r="W22" s="253"/>
      <c r="X22" s="253"/>
      <c r="Y22" s="253"/>
      <c r="Z22" s="253"/>
      <c r="AA22" s="253"/>
    </row>
    <row r="23" spans="1:27" s="188" customFormat="1" x14ac:dyDescent="0.2">
      <c r="A23" s="230"/>
      <c r="B23" s="200"/>
      <c r="C23" s="237"/>
      <c r="D23" s="240"/>
      <c r="E23" s="219" t="s">
        <v>123</v>
      </c>
      <c r="F23" s="237"/>
      <c r="G23" s="251"/>
      <c r="H23" s="251"/>
      <c r="I23" s="201">
        <f>SUM(I24:I32)</f>
        <v>0</v>
      </c>
      <c r="J23" s="198"/>
      <c r="K23" s="199"/>
      <c r="L23" s="253"/>
      <c r="M23" s="253"/>
      <c r="N23" s="253"/>
      <c r="O23" s="253"/>
      <c r="P23" s="253"/>
      <c r="Q23" s="253"/>
      <c r="R23" s="253"/>
      <c r="S23" s="253"/>
      <c r="T23" s="253"/>
      <c r="U23" s="253"/>
      <c r="V23" s="253"/>
      <c r="W23" s="253"/>
      <c r="X23" s="253"/>
      <c r="Y23" s="253"/>
      <c r="Z23" s="253"/>
      <c r="AA23" s="253"/>
    </row>
    <row r="24" spans="1:27" s="188" customFormat="1" ht="102" x14ac:dyDescent="0.2">
      <c r="A24" s="230">
        <v>8</v>
      </c>
      <c r="B24" s="194"/>
      <c r="C24" s="194" t="s">
        <v>100</v>
      </c>
      <c r="D24" s="244" t="s">
        <v>84</v>
      </c>
      <c r="E24" s="166" t="s">
        <v>183</v>
      </c>
      <c r="F24" s="194" t="s">
        <v>79</v>
      </c>
      <c r="G24" s="202">
        <v>1</v>
      </c>
      <c r="H24" s="199"/>
      <c r="I24" s="199">
        <f t="shared" ref="I24" si="4">ROUND(G24*H24,2)</f>
        <v>0</v>
      </c>
      <c r="J24" s="198">
        <v>21</v>
      </c>
      <c r="K24" s="199">
        <f t="shared" ref="K24" si="5">I24+((I24/100)*J24)</f>
        <v>0</v>
      </c>
      <c r="L24" s="253"/>
      <c r="M24" s="304"/>
      <c r="N24" s="304"/>
      <c r="O24" s="253"/>
      <c r="P24" s="253"/>
      <c r="Q24" s="253"/>
      <c r="R24" s="253"/>
      <c r="S24" s="253"/>
      <c r="T24" s="253"/>
      <c r="U24" s="253"/>
      <c r="V24" s="253"/>
      <c r="W24" s="253"/>
      <c r="X24" s="253"/>
      <c r="Y24" s="253"/>
      <c r="Z24" s="253"/>
      <c r="AA24" s="253"/>
    </row>
    <row r="25" spans="1:27" s="188" customFormat="1" ht="63.75" x14ac:dyDescent="0.2">
      <c r="A25" s="230">
        <v>9</v>
      </c>
      <c r="B25" s="194"/>
      <c r="C25" s="194" t="s">
        <v>100</v>
      </c>
      <c r="D25" s="184" t="s">
        <v>129</v>
      </c>
      <c r="E25" s="166" t="s">
        <v>130</v>
      </c>
      <c r="F25" s="194" t="s">
        <v>79</v>
      </c>
      <c r="G25" s="202">
        <v>1</v>
      </c>
      <c r="H25" s="203"/>
      <c r="I25" s="199">
        <f t="shared" ref="I25:I32" si="6">ROUND(G25*H25,2)</f>
        <v>0</v>
      </c>
      <c r="J25" s="198">
        <v>21</v>
      </c>
      <c r="K25" s="199">
        <f t="shared" ref="K25:K32" si="7">I25+((I25/100)*J25)</f>
        <v>0</v>
      </c>
      <c r="L25" s="253"/>
      <c r="M25" s="304"/>
      <c r="N25" s="253"/>
      <c r="O25" s="253"/>
      <c r="P25" s="253"/>
      <c r="Q25" s="253"/>
      <c r="R25" s="253"/>
      <c r="S25" s="253"/>
      <c r="T25" s="253"/>
      <c r="U25" s="253"/>
      <c r="V25" s="253"/>
      <c r="W25" s="253"/>
      <c r="X25" s="253"/>
      <c r="Y25" s="253"/>
      <c r="Z25" s="253"/>
      <c r="AA25" s="253"/>
    </row>
    <row r="26" spans="1:27" s="188" customFormat="1" ht="51" x14ac:dyDescent="0.2">
      <c r="A26" s="230">
        <v>10</v>
      </c>
      <c r="B26" s="194"/>
      <c r="C26" s="194" t="s">
        <v>100</v>
      </c>
      <c r="D26" s="161" t="s">
        <v>119</v>
      </c>
      <c r="E26" s="180" t="s">
        <v>184</v>
      </c>
      <c r="F26" s="194" t="s">
        <v>79</v>
      </c>
      <c r="G26" s="206">
        <f>G24</f>
        <v>1</v>
      </c>
      <c r="H26" s="199"/>
      <c r="I26" s="199">
        <f t="shared" si="6"/>
        <v>0</v>
      </c>
      <c r="J26" s="198">
        <v>21</v>
      </c>
      <c r="K26" s="199">
        <f t="shared" si="7"/>
        <v>0</v>
      </c>
      <c r="L26" s="253"/>
      <c r="M26" s="253"/>
      <c r="N26" s="253"/>
      <c r="O26" s="253"/>
      <c r="P26" s="253"/>
      <c r="Q26" s="253"/>
      <c r="R26" s="253"/>
      <c r="S26" s="253"/>
      <c r="T26" s="253"/>
      <c r="U26" s="253"/>
      <c r="V26" s="253"/>
      <c r="W26" s="253"/>
      <c r="X26" s="253"/>
      <c r="Y26" s="253"/>
      <c r="Z26" s="253"/>
      <c r="AA26" s="253"/>
    </row>
    <row r="27" spans="1:27" s="188" customFormat="1" ht="38.25" x14ac:dyDescent="0.2">
      <c r="A27" s="230">
        <v>11</v>
      </c>
      <c r="B27" s="194"/>
      <c r="C27" s="194" t="s">
        <v>100</v>
      </c>
      <c r="D27" s="161" t="s">
        <v>120</v>
      </c>
      <c r="E27" s="299" t="s">
        <v>228</v>
      </c>
      <c r="F27" s="194" t="s">
        <v>79</v>
      </c>
      <c r="G27" s="206">
        <f>G26</f>
        <v>1</v>
      </c>
      <c r="H27" s="199"/>
      <c r="I27" s="199">
        <f t="shared" si="6"/>
        <v>0</v>
      </c>
      <c r="J27" s="198">
        <v>21</v>
      </c>
      <c r="K27" s="199">
        <f t="shared" si="7"/>
        <v>0</v>
      </c>
      <c r="L27" s="253"/>
      <c r="M27" s="253"/>
      <c r="N27" s="253"/>
      <c r="O27" s="253"/>
      <c r="P27" s="253"/>
      <c r="Q27" s="253"/>
      <c r="R27" s="253"/>
      <c r="S27" s="253"/>
      <c r="T27" s="253"/>
      <c r="U27" s="253"/>
      <c r="V27" s="253"/>
      <c r="W27" s="253"/>
      <c r="X27" s="253"/>
      <c r="Y27" s="253"/>
      <c r="Z27" s="253"/>
      <c r="AA27" s="253"/>
    </row>
    <row r="28" spans="1:27" s="188" customFormat="1" ht="63.75" x14ac:dyDescent="0.2">
      <c r="A28" s="230">
        <v>12</v>
      </c>
      <c r="B28" s="194"/>
      <c r="C28" s="194" t="s">
        <v>100</v>
      </c>
      <c r="D28" s="244" t="s">
        <v>230</v>
      </c>
      <c r="E28" s="213" t="s">
        <v>163</v>
      </c>
      <c r="F28" s="194" t="s">
        <v>79</v>
      </c>
      <c r="G28" s="202">
        <v>30</v>
      </c>
      <c r="H28" s="203"/>
      <c r="I28" s="199">
        <f>ROUND(G28*H28,2)</f>
        <v>0</v>
      </c>
      <c r="J28" s="198">
        <v>21</v>
      </c>
      <c r="K28" s="199">
        <f>I28+((I28/100)*J28)</f>
        <v>0</v>
      </c>
      <c r="L28" s="253"/>
      <c r="M28" s="304"/>
      <c r="N28" s="304"/>
      <c r="O28" s="253"/>
      <c r="P28" s="253"/>
      <c r="Q28" s="253"/>
      <c r="R28" s="253"/>
      <c r="S28" s="253"/>
      <c r="T28" s="253"/>
      <c r="U28" s="253"/>
      <c r="V28" s="253"/>
      <c r="W28" s="253"/>
      <c r="X28" s="253"/>
      <c r="Y28" s="253"/>
      <c r="Z28" s="253"/>
      <c r="AA28" s="253"/>
    </row>
    <row r="29" spans="1:27" s="188" customFormat="1" ht="89.25" x14ac:dyDescent="0.2">
      <c r="A29" s="230">
        <v>13</v>
      </c>
      <c r="B29" s="194"/>
      <c r="C29" s="194" t="s">
        <v>100</v>
      </c>
      <c r="D29" s="244" t="s">
        <v>166</v>
      </c>
      <c r="E29" s="210" t="s">
        <v>234</v>
      </c>
      <c r="F29" s="194" t="s">
        <v>79</v>
      </c>
      <c r="G29" s="202">
        <v>1</v>
      </c>
      <c r="H29" s="199"/>
      <c r="I29" s="199">
        <f>ROUND(G29*H29,2)</f>
        <v>0</v>
      </c>
      <c r="J29" s="198">
        <v>21</v>
      </c>
      <c r="K29" s="199">
        <f>I29+((I29/100)*J29)</f>
        <v>0</v>
      </c>
      <c r="L29" s="253"/>
      <c r="M29" s="253"/>
      <c r="N29" s="253"/>
      <c r="O29" s="253"/>
      <c r="P29" s="253"/>
      <c r="Q29" s="253"/>
      <c r="R29" s="253"/>
      <c r="S29" s="253"/>
      <c r="T29" s="253"/>
      <c r="U29" s="253"/>
      <c r="V29" s="253"/>
      <c r="W29" s="253"/>
      <c r="X29" s="253"/>
      <c r="Y29" s="253"/>
      <c r="Z29" s="253"/>
      <c r="AA29" s="253"/>
    </row>
    <row r="30" spans="1:27" s="188" customFormat="1" ht="63.75" x14ac:dyDescent="0.2">
      <c r="A30" s="230">
        <v>14</v>
      </c>
      <c r="B30" s="194"/>
      <c r="C30" s="194" t="s">
        <v>100</v>
      </c>
      <c r="D30" s="184" t="s">
        <v>91</v>
      </c>
      <c r="E30" s="166" t="s">
        <v>131</v>
      </c>
      <c r="F30" s="194" t="s">
        <v>79</v>
      </c>
      <c r="G30" s="202">
        <v>1</v>
      </c>
      <c r="H30" s="199"/>
      <c r="I30" s="199">
        <f t="shared" si="6"/>
        <v>0</v>
      </c>
      <c r="J30" s="198">
        <v>21</v>
      </c>
      <c r="K30" s="199">
        <f t="shared" si="7"/>
        <v>0</v>
      </c>
      <c r="L30" s="253"/>
      <c r="M30" s="304"/>
      <c r="N30" s="253"/>
      <c r="O30" s="253"/>
      <c r="P30" s="253"/>
      <c r="Q30" s="253"/>
      <c r="R30" s="253"/>
      <c r="S30" s="253"/>
      <c r="T30" s="253"/>
      <c r="U30" s="253"/>
      <c r="V30" s="253"/>
      <c r="W30" s="253"/>
      <c r="X30" s="253"/>
      <c r="Y30" s="253"/>
      <c r="Z30" s="253"/>
      <c r="AA30" s="253"/>
    </row>
    <row r="31" spans="1:27" s="188" customFormat="1" ht="25.5" x14ac:dyDescent="0.2">
      <c r="A31" s="230">
        <v>15</v>
      </c>
      <c r="B31" s="194"/>
      <c r="C31" s="194" t="s">
        <v>100</v>
      </c>
      <c r="D31" s="184" t="s">
        <v>99</v>
      </c>
      <c r="E31" s="166" t="s">
        <v>104</v>
      </c>
      <c r="F31" s="194" t="s">
        <v>79</v>
      </c>
      <c r="G31" s="202">
        <v>1</v>
      </c>
      <c r="H31" s="199"/>
      <c r="I31" s="199">
        <f t="shared" si="6"/>
        <v>0</v>
      </c>
      <c r="J31" s="198">
        <v>21</v>
      </c>
      <c r="K31" s="199">
        <f t="shared" si="7"/>
        <v>0</v>
      </c>
      <c r="L31" s="253"/>
      <c r="M31" s="253"/>
      <c r="N31" s="253"/>
      <c r="O31" s="253"/>
      <c r="P31" s="253"/>
      <c r="Q31" s="253"/>
      <c r="R31" s="253"/>
      <c r="S31" s="253"/>
      <c r="T31" s="253"/>
      <c r="U31" s="253"/>
      <c r="V31" s="253"/>
      <c r="W31" s="253"/>
      <c r="X31" s="253"/>
      <c r="Y31" s="253"/>
      <c r="Z31" s="253"/>
      <c r="AA31" s="253"/>
    </row>
    <row r="32" spans="1:27" s="188" customFormat="1" ht="38.25" x14ac:dyDescent="0.2">
      <c r="A32" s="230">
        <v>16</v>
      </c>
      <c r="B32" s="194"/>
      <c r="C32" s="194" t="s">
        <v>100</v>
      </c>
      <c r="D32" s="184" t="s">
        <v>85</v>
      </c>
      <c r="E32" s="166" t="s">
        <v>132</v>
      </c>
      <c r="F32" s="194" t="s">
        <v>79</v>
      </c>
      <c r="G32" s="202">
        <v>1</v>
      </c>
      <c r="H32" s="203"/>
      <c r="I32" s="199">
        <f t="shared" si="6"/>
        <v>0</v>
      </c>
      <c r="J32" s="198">
        <v>21</v>
      </c>
      <c r="K32" s="199">
        <f t="shared" si="7"/>
        <v>0</v>
      </c>
      <c r="L32" s="253"/>
      <c r="M32" s="304"/>
      <c r="N32" s="253"/>
      <c r="O32" s="253"/>
      <c r="P32" s="253"/>
      <c r="Q32" s="253"/>
      <c r="R32" s="253"/>
      <c r="S32" s="253"/>
      <c r="T32" s="253"/>
      <c r="U32" s="253"/>
      <c r="V32" s="253"/>
      <c r="W32" s="253"/>
      <c r="X32" s="253"/>
      <c r="Y32" s="253"/>
      <c r="Z32" s="253"/>
      <c r="AA32" s="253"/>
    </row>
    <row r="33" spans="1:27" s="188" customFormat="1" x14ac:dyDescent="0.2">
      <c r="A33" s="230"/>
      <c r="B33" s="200"/>
      <c r="C33" s="237"/>
      <c r="D33" s="240"/>
      <c r="E33" s="219" t="s">
        <v>105</v>
      </c>
      <c r="F33" s="237"/>
      <c r="G33" s="251"/>
      <c r="H33" s="251"/>
      <c r="I33" s="201">
        <f>SUM(I34:I41)</f>
        <v>0</v>
      </c>
      <c r="J33" s="198"/>
      <c r="K33" s="199"/>
      <c r="L33" s="253"/>
      <c r="M33" s="253"/>
      <c r="N33" s="253"/>
      <c r="O33" s="253"/>
      <c r="P33" s="253"/>
      <c r="Q33" s="253"/>
      <c r="R33" s="253"/>
      <c r="S33" s="253"/>
      <c r="T33" s="253"/>
      <c r="U33" s="253"/>
      <c r="V33" s="253"/>
      <c r="W33" s="253"/>
      <c r="X33" s="253"/>
      <c r="Y33" s="253"/>
      <c r="Z33" s="253"/>
      <c r="AA33" s="253"/>
    </row>
    <row r="34" spans="1:27" s="188" customFormat="1" ht="89.25" x14ac:dyDescent="0.2">
      <c r="A34" s="230">
        <v>17</v>
      </c>
      <c r="B34" s="194"/>
      <c r="C34" s="194" t="s">
        <v>100</v>
      </c>
      <c r="D34" s="161" t="s">
        <v>106</v>
      </c>
      <c r="E34" s="180" t="s">
        <v>107</v>
      </c>
      <c r="F34" s="194" t="s">
        <v>79</v>
      </c>
      <c r="G34" s="202">
        <v>1</v>
      </c>
      <c r="H34" s="199"/>
      <c r="I34" s="199">
        <f>ROUND(G34*H34,2)</f>
        <v>0</v>
      </c>
      <c r="J34" s="198">
        <v>21</v>
      </c>
      <c r="K34" s="199">
        <f t="shared" ref="K34:K41" si="8">I34+((I34/100)*J34)</f>
        <v>0</v>
      </c>
      <c r="L34" s="253"/>
      <c r="M34" s="304"/>
      <c r="N34" s="253"/>
      <c r="O34" s="253"/>
      <c r="P34" s="253"/>
      <c r="Q34" s="253"/>
      <c r="R34" s="253"/>
      <c r="S34" s="253"/>
      <c r="T34" s="253"/>
      <c r="U34" s="253"/>
      <c r="V34" s="253"/>
      <c r="W34" s="253"/>
      <c r="X34" s="253"/>
      <c r="Y34" s="253"/>
      <c r="Z34" s="253"/>
      <c r="AA34" s="253"/>
    </row>
    <row r="35" spans="1:27" s="188" customFormat="1" ht="102" x14ac:dyDescent="0.2">
      <c r="A35" s="230">
        <v>18</v>
      </c>
      <c r="B35" s="194"/>
      <c r="C35" s="194" t="s">
        <v>100</v>
      </c>
      <c r="D35" s="161" t="s">
        <v>108</v>
      </c>
      <c r="E35" s="180" t="s">
        <v>133</v>
      </c>
      <c r="F35" s="194" t="s">
        <v>79</v>
      </c>
      <c r="G35" s="202">
        <v>1</v>
      </c>
      <c r="H35" s="199"/>
      <c r="I35" s="199">
        <f>ROUND(G35*H35,2)</f>
        <v>0</v>
      </c>
      <c r="J35" s="198">
        <v>21</v>
      </c>
      <c r="K35" s="199">
        <f t="shared" si="8"/>
        <v>0</v>
      </c>
      <c r="L35" s="253"/>
      <c r="M35" s="304"/>
      <c r="N35" s="253"/>
      <c r="O35" s="253"/>
      <c r="P35" s="253"/>
      <c r="Q35" s="253"/>
      <c r="R35" s="253"/>
      <c r="S35" s="253"/>
      <c r="T35" s="253"/>
      <c r="U35" s="253"/>
      <c r="V35" s="253"/>
      <c r="W35" s="253"/>
      <c r="X35" s="253"/>
      <c r="Y35" s="253"/>
      <c r="Z35" s="253"/>
      <c r="AA35" s="253"/>
    </row>
    <row r="36" spans="1:27" s="188" customFormat="1" ht="76.5" x14ac:dyDescent="0.2">
      <c r="A36" s="230">
        <v>19</v>
      </c>
      <c r="B36" s="194"/>
      <c r="C36" s="194" t="s">
        <v>100</v>
      </c>
      <c r="D36" s="161" t="s">
        <v>109</v>
      </c>
      <c r="E36" s="181" t="s">
        <v>245</v>
      </c>
      <c r="F36" s="194" t="s">
        <v>79</v>
      </c>
      <c r="G36" s="202">
        <v>1</v>
      </c>
      <c r="H36" s="199"/>
      <c r="I36" s="199">
        <f t="shared" ref="I36:I41" si="9">ROUND(G36*H36,2)</f>
        <v>0</v>
      </c>
      <c r="J36" s="198">
        <v>21</v>
      </c>
      <c r="K36" s="199">
        <f t="shared" si="8"/>
        <v>0</v>
      </c>
      <c r="L36" s="253"/>
      <c r="M36" s="304"/>
      <c r="N36" s="253"/>
      <c r="O36" s="253"/>
      <c r="P36" s="253"/>
      <c r="Q36" s="253"/>
      <c r="R36" s="253"/>
      <c r="S36" s="253"/>
      <c r="T36" s="253"/>
      <c r="U36" s="253"/>
      <c r="V36" s="253"/>
      <c r="W36" s="253"/>
      <c r="X36" s="253"/>
      <c r="Y36" s="253"/>
      <c r="Z36" s="253"/>
      <c r="AA36" s="253"/>
    </row>
    <row r="37" spans="1:27" s="188" customFormat="1" ht="102" x14ac:dyDescent="0.2">
      <c r="A37" s="230">
        <v>20</v>
      </c>
      <c r="B37" s="194"/>
      <c r="C37" s="194" t="s">
        <v>100</v>
      </c>
      <c r="D37" s="161" t="s">
        <v>110</v>
      </c>
      <c r="E37" s="181" t="s">
        <v>111</v>
      </c>
      <c r="F37" s="194" t="s">
        <v>79</v>
      </c>
      <c r="G37" s="206">
        <v>1</v>
      </c>
      <c r="H37" s="199"/>
      <c r="I37" s="199">
        <f t="shared" si="9"/>
        <v>0</v>
      </c>
      <c r="J37" s="198">
        <v>21</v>
      </c>
      <c r="K37" s="199">
        <f t="shared" si="8"/>
        <v>0</v>
      </c>
      <c r="L37" s="253"/>
      <c r="M37" s="253"/>
      <c r="N37" s="253"/>
      <c r="O37" s="253"/>
      <c r="P37" s="253"/>
      <c r="Q37" s="253"/>
      <c r="R37" s="253"/>
      <c r="S37" s="253"/>
      <c r="T37" s="253"/>
      <c r="U37" s="253"/>
      <c r="V37" s="253"/>
      <c r="W37" s="253"/>
      <c r="X37" s="253"/>
      <c r="Y37" s="253"/>
      <c r="Z37" s="253"/>
      <c r="AA37" s="253"/>
    </row>
    <row r="38" spans="1:27" s="188" customFormat="1" ht="38.25" x14ac:dyDescent="0.2">
      <c r="A38" s="230">
        <v>21</v>
      </c>
      <c r="B38" s="194"/>
      <c r="C38" s="144" t="s">
        <v>100</v>
      </c>
      <c r="D38" s="161" t="s">
        <v>134</v>
      </c>
      <c r="E38" s="181" t="s">
        <v>135</v>
      </c>
      <c r="F38" s="194" t="s">
        <v>79</v>
      </c>
      <c r="G38" s="206">
        <v>1</v>
      </c>
      <c r="H38" s="199"/>
      <c r="I38" s="199">
        <f t="shared" si="9"/>
        <v>0</v>
      </c>
      <c r="J38" s="198">
        <v>21</v>
      </c>
      <c r="K38" s="199">
        <f t="shared" si="8"/>
        <v>0</v>
      </c>
      <c r="L38" s="253"/>
      <c r="M38" s="253"/>
      <c r="N38" s="253"/>
      <c r="O38" s="253"/>
      <c r="P38" s="253"/>
      <c r="Q38" s="253"/>
      <c r="R38" s="253"/>
      <c r="S38" s="253"/>
      <c r="T38" s="253"/>
      <c r="U38" s="253"/>
      <c r="V38" s="253"/>
      <c r="W38" s="253"/>
      <c r="X38" s="253"/>
      <c r="Y38" s="253"/>
      <c r="Z38" s="253"/>
      <c r="AA38" s="253"/>
    </row>
    <row r="39" spans="1:27" s="188" customFormat="1" ht="51" x14ac:dyDescent="0.2">
      <c r="A39" s="230">
        <v>22</v>
      </c>
      <c r="B39" s="194"/>
      <c r="C39" s="152" t="s">
        <v>100</v>
      </c>
      <c r="D39" s="270" t="s">
        <v>103</v>
      </c>
      <c r="E39" s="166" t="s">
        <v>116</v>
      </c>
      <c r="F39" s="205" t="s">
        <v>79</v>
      </c>
      <c r="G39" s="206">
        <v>1</v>
      </c>
      <c r="H39" s="203"/>
      <c r="I39" s="203">
        <f>ROUND(G39*H39,2)</f>
        <v>0</v>
      </c>
      <c r="J39" s="207">
        <v>21</v>
      </c>
      <c r="K39" s="203">
        <f t="shared" si="8"/>
        <v>0</v>
      </c>
      <c r="L39" s="253"/>
      <c r="M39" s="253"/>
      <c r="N39" s="253"/>
      <c r="O39" s="253"/>
      <c r="P39" s="253"/>
      <c r="Q39" s="253"/>
      <c r="R39" s="253"/>
      <c r="S39" s="253"/>
      <c r="T39" s="253"/>
      <c r="U39" s="253"/>
      <c r="V39" s="253"/>
      <c r="W39" s="253"/>
      <c r="X39" s="253"/>
      <c r="Y39" s="253"/>
      <c r="Z39" s="253"/>
      <c r="AA39" s="253"/>
    </row>
    <row r="40" spans="1:27" s="188" customFormat="1" ht="25.5" x14ac:dyDescent="0.2">
      <c r="A40" s="230">
        <v>23</v>
      </c>
      <c r="B40" s="194"/>
      <c r="C40" s="144" t="s">
        <v>100</v>
      </c>
      <c r="D40" s="185" t="s">
        <v>114</v>
      </c>
      <c r="E40" s="166" t="s">
        <v>115</v>
      </c>
      <c r="F40" s="194" t="s">
        <v>79</v>
      </c>
      <c r="G40" s="202">
        <v>1</v>
      </c>
      <c r="H40" s="203"/>
      <c r="I40" s="199">
        <f t="shared" si="9"/>
        <v>0</v>
      </c>
      <c r="J40" s="198">
        <v>21</v>
      </c>
      <c r="K40" s="199">
        <f t="shared" si="8"/>
        <v>0</v>
      </c>
      <c r="L40" s="253"/>
      <c r="M40" s="252"/>
      <c r="N40" s="252"/>
      <c r="O40" s="253"/>
      <c r="P40" s="253"/>
      <c r="Q40" s="253"/>
      <c r="R40" s="253"/>
      <c r="S40" s="253"/>
      <c r="T40" s="253"/>
      <c r="U40" s="253"/>
      <c r="V40" s="253"/>
      <c r="W40" s="253"/>
      <c r="X40" s="253"/>
      <c r="Y40" s="253"/>
      <c r="Z40" s="253"/>
      <c r="AA40" s="253"/>
    </row>
    <row r="41" spans="1:27" s="188" customFormat="1" ht="89.25" x14ac:dyDescent="0.2">
      <c r="A41" s="230">
        <v>24</v>
      </c>
      <c r="B41" s="194"/>
      <c r="C41" s="144" t="s">
        <v>100</v>
      </c>
      <c r="D41" s="161" t="s">
        <v>112</v>
      </c>
      <c r="E41" s="167" t="s">
        <v>125</v>
      </c>
      <c r="F41" s="194" t="s">
        <v>79</v>
      </c>
      <c r="G41" s="202">
        <v>1</v>
      </c>
      <c r="H41" s="199"/>
      <c r="I41" s="199">
        <f t="shared" si="9"/>
        <v>0</v>
      </c>
      <c r="J41" s="198">
        <v>21</v>
      </c>
      <c r="K41" s="199">
        <f t="shared" si="8"/>
        <v>0</v>
      </c>
      <c r="L41" s="253"/>
      <c r="M41" s="232"/>
      <c r="N41" s="232"/>
      <c r="O41" s="253"/>
      <c r="P41" s="253"/>
      <c r="Q41" s="253"/>
      <c r="R41" s="253"/>
      <c r="S41" s="253"/>
      <c r="T41" s="253"/>
      <c r="U41" s="253"/>
      <c r="V41" s="253"/>
      <c r="W41" s="253"/>
      <c r="X41" s="253"/>
      <c r="Y41" s="253"/>
      <c r="Z41" s="253"/>
      <c r="AA41" s="253"/>
    </row>
    <row r="42" spans="1:27" s="214" customFormat="1" x14ac:dyDescent="0.2">
      <c r="A42" s="252"/>
      <c r="B42" s="234"/>
      <c r="C42" s="234"/>
      <c r="D42" s="241"/>
      <c r="E42" s="222" t="s">
        <v>96</v>
      </c>
      <c r="F42" s="234"/>
      <c r="G42" s="252"/>
      <c r="H42" s="252"/>
      <c r="I42" s="215">
        <f>I14</f>
        <v>0</v>
      </c>
      <c r="J42" s="252"/>
      <c r="K42" s="252"/>
      <c r="L42" s="252"/>
      <c r="M42" s="232"/>
      <c r="N42" s="232"/>
      <c r="O42" s="252"/>
      <c r="P42" s="252"/>
      <c r="Q42" s="252"/>
      <c r="R42" s="252"/>
      <c r="S42" s="252"/>
      <c r="T42" s="252"/>
      <c r="U42" s="252"/>
      <c r="V42" s="252"/>
      <c r="W42" s="252"/>
      <c r="X42" s="252"/>
      <c r="Y42" s="252"/>
      <c r="Z42" s="252"/>
      <c r="AA42" s="252"/>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AE9A4-8825-4BE6-8DF6-FF1F0D032D69}">
  <sheetPr>
    <pageSetUpPr fitToPage="1"/>
  </sheetPr>
  <dimension ref="A1:AA110"/>
  <sheetViews>
    <sheetView showGridLines="0" zoomScaleNormal="100" workbookViewId="0">
      <selection activeCell="E21" sqref="E21"/>
    </sheetView>
  </sheetViews>
  <sheetFormatPr defaultRowHeight="12.75" x14ac:dyDescent="0.2"/>
  <cols>
    <col min="1" max="1" width="5.5703125" style="232" customWidth="1"/>
    <col min="2" max="2" width="4.42578125" style="236" customWidth="1"/>
    <col min="3" max="3" width="6.42578125" style="236" customWidth="1"/>
    <col min="4" max="4" width="12.7109375" style="245" customWidth="1"/>
    <col min="5" max="5" width="96" style="224" customWidth="1"/>
    <col min="6" max="6" width="7.7109375" style="236" customWidth="1"/>
    <col min="7" max="7" width="9.85546875" style="232" customWidth="1"/>
    <col min="8" max="8" width="13.28515625" style="232" customWidth="1"/>
    <col min="9" max="9" width="15.5703125" style="232" customWidth="1"/>
    <col min="10" max="10" width="6.7109375" style="232" customWidth="1"/>
    <col min="11" max="11" width="15.5703125" style="232" customWidth="1"/>
    <col min="12" max="12" width="9.140625" style="232"/>
    <col min="13" max="14" width="16.5703125" style="232" customWidth="1"/>
    <col min="15" max="27" width="9.140625" style="232"/>
    <col min="28" max="16384" width="9.140625" style="186"/>
  </cols>
  <sheetData>
    <row r="1" spans="1:27" s="216" customFormat="1" ht="18" x14ac:dyDescent="0.2">
      <c r="A1" s="258" t="s">
        <v>101</v>
      </c>
      <c r="B1" s="259"/>
      <c r="C1" s="259"/>
      <c r="D1" s="242"/>
      <c r="E1" s="242"/>
      <c r="F1" s="259"/>
      <c r="G1" s="259"/>
      <c r="H1" s="259"/>
      <c r="I1" s="259"/>
      <c r="J1" s="259"/>
      <c r="K1" s="259"/>
    </row>
    <row r="2" spans="1:27" s="216" customFormat="1" x14ac:dyDescent="0.2">
      <c r="A2" s="260" t="s">
        <v>61</v>
      </c>
      <c r="B2" s="259"/>
      <c r="C2" s="187" t="s">
        <v>255</v>
      </c>
      <c r="D2" s="238"/>
      <c r="E2" s="238"/>
      <c r="F2" s="259"/>
      <c r="G2" s="259"/>
      <c r="H2" s="259"/>
      <c r="I2" s="259"/>
      <c r="J2" s="259"/>
      <c r="K2" s="259"/>
    </row>
    <row r="3" spans="1:27" s="216" customFormat="1" x14ac:dyDescent="0.2">
      <c r="A3" s="260" t="s">
        <v>62</v>
      </c>
      <c r="B3" s="259"/>
      <c r="C3" s="323" t="s">
        <v>121</v>
      </c>
      <c r="D3" s="323"/>
      <c r="E3" s="323"/>
      <c r="F3" s="259"/>
      <c r="G3" s="259"/>
      <c r="H3" s="259"/>
      <c r="I3" s="187"/>
      <c r="J3" s="259"/>
      <c r="K3" s="259"/>
    </row>
    <row r="4" spans="1:27" s="216" customFormat="1" x14ac:dyDescent="0.2">
      <c r="A4" s="260" t="s">
        <v>63</v>
      </c>
      <c r="B4" s="259"/>
      <c r="C4" s="187" t="s">
        <v>82</v>
      </c>
      <c r="D4" s="238"/>
      <c r="E4" s="238"/>
      <c r="F4" s="259"/>
      <c r="G4" s="259"/>
      <c r="H4" s="259"/>
      <c r="I4" s="187"/>
      <c r="J4" s="259"/>
      <c r="K4" s="259"/>
    </row>
    <row r="5" spans="1:27" s="216" customFormat="1" x14ac:dyDescent="0.2">
      <c r="A5" s="259" t="s">
        <v>71</v>
      </c>
      <c r="B5" s="259"/>
      <c r="C5" s="187" t="s">
        <v>2</v>
      </c>
      <c r="D5" s="238"/>
      <c r="E5" s="238"/>
      <c r="F5" s="259"/>
      <c r="G5" s="259"/>
      <c r="H5" s="259"/>
      <c r="I5" s="187"/>
      <c r="J5" s="259"/>
      <c r="K5" s="259"/>
    </row>
    <row r="6" spans="1:27" s="216" customFormat="1" x14ac:dyDescent="0.2">
      <c r="A6" s="259"/>
      <c r="B6" s="259"/>
      <c r="C6" s="187"/>
      <c r="D6" s="238"/>
      <c r="E6" s="238"/>
      <c r="F6" s="259"/>
      <c r="G6" s="259"/>
      <c r="H6" s="259"/>
      <c r="I6" s="187"/>
      <c r="J6" s="259"/>
      <c r="K6" s="259"/>
    </row>
    <row r="7" spans="1:27" s="216" customFormat="1" x14ac:dyDescent="0.2">
      <c r="A7" s="259" t="s">
        <v>65</v>
      </c>
      <c r="B7" s="259"/>
      <c r="C7" s="323" t="s">
        <v>122</v>
      </c>
      <c r="D7" s="323"/>
      <c r="E7" s="323"/>
      <c r="F7" s="259"/>
      <c r="G7" s="259"/>
      <c r="H7" s="259"/>
      <c r="I7" s="187"/>
      <c r="J7" s="259"/>
      <c r="K7" s="259"/>
    </row>
    <row r="8" spans="1:27" s="216" customFormat="1" x14ac:dyDescent="0.2">
      <c r="A8" s="259" t="s">
        <v>66</v>
      </c>
      <c r="B8" s="259"/>
      <c r="C8" s="323" t="s">
        <v>2</v>
      </c>
      <c r="D8" s="323"/>
      <c r="E8" s="238"/>
      <c r="F8" s="259"/>
      <c r="G8" s="259"/>
      <c r="H8" s="259"/>
      <c r="I8" s="187"/>
      <c r="J8" s="259"/>
      <c r="K8" s="259"/>
    </row>
    <row r="9" spans="1:27" s="216" customFormat="1" x14ac:dyDescent="0.2">
      <c r="A9" s="259" t="s">
        <v>67</v>
      </c>
      <c r="B9" s="259"/>
      <c r="C9" s="324" t="s">
        <v>250</v>
      </c>
      <c r="D9" s="324"/>
      <c r="E9" s="238"/>
      <c r="F9" s="259"/>
      <c r="G9" s="259"/>
      <c r="H9" s="259"/>
      <c r="I9" s="187"/>
      <c r="J9" s="259"/>
      <c r="K9" s="259"/>
    </row>
    <row r="10" spans="1:27" s="216" customFormat="1" x14ac:dyDescent="0.2">
      <c r="A10" s="259"/>
      <c r="B10" s="259"/>
      <c r="C10" s="259"/>
      <c r="D10" s="242"/>
      <c r="E10" s="242"/>
      <c r="F10" s="259"/>
      <c r="G10" s="259"/>
      <c r="H10" s="259"/>
      <c r="I10" s="259"/>
      <c r="J10" s="259"/>
      <c r="K10" s="259"/>
    </row>
    <row r="11" spans="1:27" s="257" customFormat="1" ht="38.25" x14ac:dyDescent="0.2">
      <c r="A11" s="189" t="s">
        <v>72</v>
      </c>
      <c r="B11" s="190" t="s">
        <v>73</v>
      </c>
      <c r="C11" s="190" t="s">
        <v>74</v>
      </c>
      <c r="D11" s="190" t="s">
        <v>75</v>
      </c>
      <c r="E11" s="190" t="s">
        <v>94</v>
      </c>
      <c r="F11" s="190" t="s">
        <v>76</v>
      </c>
      <c r="G11" s="190" t="s">
        <v>77</v>
      </c>
      <c r="H11" s="190" t="s">
        <v>97</v>
      </c>
      <c r="I11" s="190" t="s">
        <v>98</v>
      </c>
      <c r="J11" s="190" t="s">
        <v>78</v>
      </c>
      <c r="K11" s="190" t="s">
        <v>95</v>
      </c>
      <c r="M11" s="302" t="s">
        <v>246</v>
      </c>
      <c r="N11" s="302" t="s">
        <v>247</v>
      </c>
    </row>
    <row r="12" spans="1:27" s="236" customFormat="1" x14ac:dyDescent="0.2">
      <c r="A12" s="191">
        <v>1</v>
      </c>
      <c r="B12" s="192">
        <v>2</v>
      </c>
      <c r="C12" s="192">
        <v>3</v>
      </c>
      <c r="D12" s="193">
        <v>4</v>
      </c>
      <c r="E12" s="193">
        <v>5</v>
      </c>
      <c r="F12" s="192">
        <v>6</v>
      </c>
      <c r="G12" s="192">
        <v>7</v>
      </c>
      <c r="H12" s="192">
        <v>8</v>
      </c>
      <c r="I12" s="192">
        <v>9</v>
      </c>
      <c r="J12" s="192">
        <v>10</v>
      </c>
      <c r="K12" s="192">
        <v>11</v>
      </c>
      <c r="M12" s="151">
        <v>11</v>
      </c>
      <c r="N12" s="151">
        <v>12</v>
      </c>
    </row>
    <row r="13" spans="1:27" x14ac:dyDescent="0.2">
      <c r="A13" s="231"/>
      <c r="B13" s="235"/>
      <c r="C13" s="235"/>
      <c r="D13" s="243"/>
      <c r="E13" s="246"/>
      <c r="F13" s="235"/>
      <c r="G13" s="231"/>
      <c r="H13" s="231"/>
      <c r="I13" s="231"/>
      <c r="J13" s="231"/>
      <c r="K13" s="231"/>
    </row>
    <row r="14" spans="1:27" s="196" customFormat="1" x14ac:dyDescent="0.2">
      <c r="A14" s="230"/>
      <c r="B14" s="194"/>
      <c r="C14" s="194"/>
      <c r="D14" s="239" t="s">
        <v>86</v>
      </c>
      <c r="E14" s="195" t="s">
        <v>209</v>
      </c>
      <c r="F14" s="249"/>
      <c r="G14" s="250"/>
      <c r="H14" s="250"/>
      <c r="I14" s="197">
        <f>I15+I23++I34</f>
        <v>0</v>
      </c>
      <c r="J14" s="198"/>
      <c r="K14" s="199"/>
      <c r="L14" s="250"/>
      <c r="M14" s="250"/>
      <c r="N14" s="250"/>
      <c r="O14" s="250"/>
      <c r="P14" s="250"/>
      <c r="Q14" s="250"/>
      <c r="R14" s="250"/>
      <c r="S14" s="250"/>
      <c r="T14" s="250"/>
      <c r="U14" s="250"/>
      <c r="V14" s="250"/>
      <c r="W14" s="250"/>
      <c r="X14" s="250"/>
      <c r="Y14" s="250"/>
      <c r="Z14" s="250"/>
      <c r="AA14" s="250"/>
    </row>
    <row r="15" spans="1:27" s="188" customFormat="1" x14ac:dyDescent="0.2">
      <c r="A15" s="230"/>
      <c r="B15" s="200"/>
      <c r="C15" s="237"/>
      <c r="D15" s="240"/>
      <c r="E15" s="276" t="s">
        <v>227</v>
      </c>
      <c r="F15" s="237"/>
      <c r="G15" s="251"/>
      <c r="H15" s="251"/>
      <c r="I15" s="201">
        <f>SUM(I16:I22)</f>
        <v>0</v>
      </c>
      <c r="J15" s="198"/>
      <c r="K15" s="199"/>
      <c r="L15" s="253"/>
      <c r="M15" s="253"/>
      <c r="N15" s="253"/>
      <c r="O15" s="253"/>
      <c r="P15" s="253"/>
      <c r="Q15" s="253"/>
      <c r="R15" s="253"/>
      <c r="S15" s="253"/>
      <c r="T15" s="253"/>
      <c r="U15" s="253"/>
      <c r="V15" s="253"/>
      <c r="W15" s="253"/>
      <c r="X15" s="253"/>
      <c r="Y15" s="253"/>
      <c r="Z15" s="253"/>
      <c r="AA15" s="253"/>
    </row>
    <row r="16" spans="1:27" s="136" customFormat="1" ht="63.75" x14ac:dyDescent="0.2">
      <c r="A16" s="227">
        <v>1</v>
      </c>
      <c r="B16" s="144"/>
      <c r="C16" s="144" t="s">
        <v>100</v>
      </c>
      <c r="D16" s="184" t="s">
        <v>127</v>
      </c>
      <c r="E16" s="167" t="s">
        <v>126</v>
      </c>
      <c r="F16" s="144" t="s">
        <v>79</v>
      </c>
      <c r="G16" s="145">
        <v>1</v>
      </c>
      <c r="H16" s="146"/>
      <c r="I16" s="146">
        <f t="shared" ref="I16:I18" si="0">ROUND(G16*H16,2)</f>
        <v>0</v>
      </c>
      <c r="J16" s="147">
        <v>21</v>
      </c>
      <c r="K16" s="146">
        <f t="shared" ref="K16:K18" si="1">I16+((I16/100)*J16)</f>
        <v>0</v>
      </c>
      <c r="L16" s="229"/>
      <c r="M16" s="303"/>
      <c r="N16" s="229"/>
      <c r="O16" s="229"/>
      <c r="P16" s="229"/>
      <c r="Q16" s="229"/>
      <c r="R16" s="229"/>
      <c r="S16" s="229"/>
      <c r="T16" s="229"/>
      <c r="U16" s="229"/>
      <c r="V16" s="229"/>
      <c r="W16" s="229"/>
      <c r="X16" s="229"/>
      <c r="Y16" s="229"/>
      <c r="Z16" s="229"/>
      <c r="AA16" s="229"/>
    </row>
    <row r="17" spans="1:27" s="136" customFormat="1" ht="89.25" x14ac:dyDescent="0.2">
      <c r="A17" s="227">
        <v>2</v>
      </c>
      <c r="B17" s="144"/>
      <c r="C17" s="144" t="s">
        <v>100</v>
      </c>
      <c r="D17" s="184" t="s">
        <v>124</v>
      </c>
      <c r="E17" s="167" t="s">
        <v>125</v>
      </c>
      <c r="F17" s="144" t="s">
        <v>79</v>
      </c>
      <c r="G17" s="145">
        <v>1</v>
      </c>
      <c r="H17" s="146"/>
      <c r="I17" s="146">
        <f t="shared" si="0"/>
        <v>0</v>
      </c>
      <c r="J17" s="147">
        <v>21</v>
      </c>
      <c r="K17" s="146">
        <f t="shared" si="1"/>
        <v>0</v>
      </c>
      <c r="L17" s="229"/>
      <c r="M17" s="229"/>
      <c r="N17" s="229"/>
      <c r="O17" s="229"/>
      <c r="P17" s="229"/>
      <c r="Q17" s="229"/>
      <c r="R17" s="229"/>
      <c r="S17" s="229"/>
      <c r="T17" s="229"/>
      <c r="U17" s="229"/>
      <c r="V17" s="229"/>
      <c r="W17" s="229"/>
      <c r="X17" s="229"/>
      <c r="Y17" s="229"/>
      <c r="Z17" s="229"/>
      <c r="AA17" s="229"/>
    </row>
    <row r="18" spans="1:27" s="136" customFormat="1" ht="51" x14ac:dyDescent="0.2">
      <c r="A18" s="227">
        <v>3</v>
      </c>
      <c r="B18" s="144"/>
      <c r="C18" s="144" t="s">
        <v>100</v>
      </c>
      <c r="D18" s="184" t="s">
        <v>237</v>
      </c>
      <c r="E18" s="183" t="s">
        <v>236</v>
      </c>
      <c r="F18" s="144" t="s">
        <v>79</v>
      </c>
      <c r="G18" s="145">
        <v>1</v>
      </c>
      <c r="H18" s="157"/>
      <c r="I18" s="146">
        <f t="shared" si="0"/>
        <v>0</v>
      </c>
      <c r="J18" s="147">
        <v>21</v>
      </c>
      <c r="K18" s="146">
        <f t="shared" si="1"/>
        <v>0</v>
      </c>
      <c r="L18" s="229"/>
      <c r="M18" s="229"/>
      <c r="N18" s="229"/>
      <c r="O18" s="229"/>
      <c r="P18" s="229"/>
      <c r="Q18" s="229"/>
      <c r="R18" s="229"/>
      <c r="S18" s="229"/>
      <c r="T18" s="229"/>
      <c r="U18" s="229"/>
      <c r="V18" s="229"/>
      <c r="W18" s="229"/>
      <c r="X18" s="229"/>
      <c r="Y18" s="229"/>
      <c r="Z18" s="229"/>
      <c r="AA18" s="229"/>
    </row>
    <row r="19" spans="1:27" s="208" customFormat="1" ht="51" x14ac:dyDescent="0.2">
      <c r="A19" s="230">
        <v>4</v>
      </c>
      <c r="B19" s="205"/>
      <c r="C19" s="205" t="s">
        <v>100</v>
      </c>
      <c r="D19" s="225" t="s">
        <v>103</v>
      </c>
      <c r="E19" s="213" t="s">
        <v>113</v>
      </c>
      <c r="F19" s="205" t="s">
        <v>79</v>
      </c>
      <c r="G19" s="206">
        <v>1</v>
      </c>
      <c r="H19" s="203"/>
      <c r="I19" s="203">
        <f t="shared" ref="I19:I22" si="2">ROUND(G19*H19,2)</f>
        <v>0</v>
      </c>
      <c r="J19" s="207">
        <v>21</v>
      </c>
      <c r="K19" s="203">
        <f t="shared" ref="K19:K22" si="3">I19+((I19/100)*J19)</f>
        <v>0</v>
      </c>
      <c r="L19" s="254"/>
      <c r="M19" s="254"/>
      <c r="N19" s="254"/>
      <c r="O19" s="254"/>
      <c r="P19" s="254"/>
      <c r="Q19" s="254"/>
      <c r="R19" s="254"/>
      <c r="S19" s="254"/>
      <c r="T19" s="254"/>
      <c r="U19" s="254"/>
      <c r="V19" s="254"/>
      <c r="W19" s="254"/>
      <c r="X19" s="254"/>
      <c r="Y19" s="254"/>
      <c r="Z19" s="254"/>
      <c r="AA19" s="254"/>
    </row>
    <row r="20" spans="1:27" s="208" customFormat="1" ht="25.5" x14ac:dyDescent="0.2">
      <c r="A20" s="230">
        <v>5</v>
      </c>
      <c r="B20" s="205"/>
      <c r="C20" s="194" t="s">
        <v>100</v>
      </c>
      <c r="D20" s="204" t="s">
        <v>114</v>
      </c>
      <c r="E20" s="213" t="s">
        <v>115</v>
      </c>
      <c r="F20" s="194" t="s">
        <v>79</v>
      </c>
      <c r="G20" s="206">
        <v>1</v>
      </c>
      <c r="H20" s="199"/>
      <c r="I20" s="209">
        <f t="shared" si="2"/>
        <v>0</v>
      </c>
      <c r="J20" s="198">
        <v>21</v>
      </c>
      <c r="K20" s="199">
        <f t="shared" si="3"/>
        <v>0</v>
      </c>
      <c r="L20" s="254"/>
      <c r="M20" s="254"/>
      <c r="N20" s="254"/>
      <c r="O20" s="254"/>
      <c r="P20" s="254"/>
      <c r="Q20" s="254"/>
      <c r="R20" s="254"/>
      <c r="S20" s="254"/>
      <c r="T20" s="254"/>
      <c r="U20" s="254"/>
      <c r="V20" s="254"/>
      <c r="W20" s="254"/>
      <c r="X20" s="254"/>
      <c r="Y20" s="254"/>
      <c r="Z20" s="254"/>
      <c r="AA20" s="254"/>
    </row>
    <row r="21" spans="1:27" s="208" customFormat="1" ht="63.75" x14ac:dyDescent="0.2">
      <c r="A21" s="230">
        <v>6</v>
      </c>
      <c r="B21" s="205"/>
      <c r="C21" s="194" t="s">
        <v>100</v>
      </c>
      <c r="D21" s="244" t="s">
        <v>117</v>
      </c>
      <c r="E21" s="210" t="s">
        <v>118</v>
      </c>
      <c r="F21" s="194" t="s">
        <v>79</v>
      </c>
      <c r="G21" s="202">
        <v>1</v>
      </c>
      <c r="H21" s="199"/>
      <c r="I21" s="199">
        <f t="shared" si="2"/>
        <v>0</v>
      </c>
      <c r="J21" s="198">
        <v>21</v>
      </c>
      <c r="K21" s="199">
        <f t="shared" si="3"/>
        <v>0</v>
      </c>
      <c r="L21" s="254"/>
      <c r="M21" s="304"/>
      <c r="N21" s="254"/>
      <c r="O21" s="254"/>
      <c r="P21" s="254"/>
      <c r="Q21" s="254"/>
      <c r="R21" s="254"/>
      <c r="S21" s="254"/>
      <c r="T21" s="254"/>
      <c r="U21" s="254"/>
      <c r="V21" s="254"/>
      <c r="W21" s="254"/>
      <c r="X21" s="254"/>
      <c r="Y21" s="254"/>
      <c r="Z21" s="254"/>
      <c r="AA21" s="254"/>
    </row>
    <row r="22" spans="1:27" s="188" customFormat="1" ht="51" x14ac:dyDescent="0.2">
      <c r="A22" s="230">
        <v>7</v>
      </c>
      <c r="B22" s="233"/>
      <c r="C22" s="194" t="s">
        <v>100</v>
      </c>
      <c r="D22" s="184" t="s">
        <v>83</v>
      </c>
      <c r="E22" s="166" t="s">
        <v>128</v>
      </c>
      <c r="F22" s="194" t="s">
        <v>79</v>
      </c>
      <c r="G22" s="202">
        <v>1</v>
      </c>
      <c r="H22" s="199"/>
      <c r="I22" s="209">
        <f t="shared" si="2"/>
        <v>0</v>
      </c>
      <c r="J22" s="198">
        <v>21</v>
      </c>
      <c r="K22" s="199">
        <f t="shared" si="3"/>
        <v>0</v>
      </c>
      <c r="L22" s="253"/>
      <c r="M22" s="304"/>
      <c r="N22" s="253"/>
      <c r="O22" s="253"/>
      <c r="P22" s="253"/>
      <c r="Q22" s="253"/>
      <c r="R22" s="253"/>
      <c r="S22" s="253"/>
      <c r="T22" s="253"/>
      <c r="U22" s="253"/>
      <c r="V22" s="253"/>
      <c r="W22" s="253"/>
      <c r="X22" s="253"/>
      <c r="Y22" s="253"/>
      <c r="Z22" s="253"/>
      <c r="AA22" s="253"/>
    </row>
    <row r="23" spans="1:27" s="188" customFormat="1" x14ac:dyDescent="0.2">
      <c r="A23" s="230"/>
      <c r="B23" s="200"/>
      <c r="C23" s="237"/>
      <c r="D23" s="240"/>
      <c r="E23" s="219" t="s">
        <v>123</v>
      </c>
      <c r="F23" s="237"/>
      <c r="G23" s="251"/>
      <c r="H23" s="251"/>
      <c r="I23" s="201">
        <f>SUM(I24:I33)</f>
        <v>0</v>
      </c>
      <c r="J23" s="198"/>
      <c r="K23" s="199"/>
      <c r="L23" s="253"/>
      <c r="M23" s="253"/>
      <c r="N23" s="253"/>
      <c r="O23" s="253"/>
      <c r="P23" s="253"/>
      <c r="Q23" s="253"/>
      <c r="R23" s="253"/>
      <c r="S23" s="253"/>
      <c r="T23" s="253"/>
      <c r="U23" s="253"/>
      <c r="V23" s="253"/>
      <c r="W23" s="253"/>
      <c r="X23" s="253"/>
      <c r="Y23" s="253"/>
      <c r="Z23" s="253"/>
      <c r="AA23" s="253"/>
    </row>
    <row r="24" spans="1:27" s="188" customFormat="1" ht="102" x14ac:dyDescent="0.2">
      <c r="A24" s="230">
        <v>8</v>
      </c>
      <c r="B24" s="194"/>
      <c r="C24" s="194" t="s">
        <v>100</v>
      </c>
      <c r="D24" s="244" t="s">
        <v>84</v>
      </c>
      <c r="E24" s="166" t="s">
        <v>183</v>
      </c>
      <c r="F24" s="194" t="s">
        <v>79</v>
      </c>
      <c r="G24" s="202">
        <v>1</v>
      </c>
      <c r="H24" s="199"/>
      <c r="I24" s="199">
        <f t="shared" ref="I24" si="4">ROUND(G24*H24,2)</f>
        <v>0</v>
      </c>
      <c r="J24" s="198">
        <v>21</v>
      </c>
      <c r="K24" s="199">
        <f t="shared" ref="K24" si="5">I24+((I24/100)*J24)</f>
        <v>0</v>
      </c>
      <c r="L24" s="253"/>
      <c r="M24" s="304"/>
      <c r="N24" s="304"/>
      <c r="O24" s="253"/>
      <c r="P24" s="253"/>
      <c r="Q24" s="253"/>
      <c r="R24" s="253"/>
      <c r="S24" s="253"/>
      <c r="T24" s="253"/>
      <c r="U24" s="253"/>
      <c r="V24" s="253"/>
      <c r="W24" s="253"/>
      <c r="X24" s="253"/>
      <c r="Y24" s="253"/>
      <c r="Z24" s="253"/>
      <c r="AA24" s="253"/>
    </row>
    <row r="25" spans="1:27" s="188" customFormat="1" ht="63.75" x14ac:dyDescent="0.2">
      <c r="A25" s="230">
        <v>9</v>
      </c>
      <c r="B25" s="194"/>
      <c r="C25" s="194" t="s">
        <v>100</v>
      </c>
      <c r="D25" s="184" t="s">
        <v>129</v>
      </c>
      <c r="E25" s="166" t="s">
        <v>130</v>
      </c>
      <c r="F25" s="194" t="s">
        <v>79</v>
      </c>
      <c r="G25" s="202">
        <v>1</v>
      </c>
      <c r="H25" s="203"/>
      <c r="I25" s="199">
        <f t="shared" ref="I25:I33" si="6">ROUND(G25*H25,2)</f>
        <v>0</v>
      </c>
      <c r="J25" s="198">
        <v>21</v>
      </c>
      <c r="K25" s="199">
        <f t="shared" ref="K25:K33" si="7">I25+((I25/100)*J25)</f>
        <v>0</v>
      </c>
      <c r="L25" s="253"/>
      <c r="M25" s="304"/>
      <c r="N25" s="253"/>
      <c r="O25" s="253"/>
      <c r="P25" s="253"/>
      <c r="Q25" s="253"/>
      <c r="R25" s="253"/>
      <c r="S25" s="253"/>
      <c r="T25" s="253"/>
      <c r="U25" s="253"/>
      <c r="V25" s="253"/>
      <c r="W25" s="253"/>
      <c r="X25" s="253"/>
      <c r="Y25" s="253"/>
      <c r="Z25" s="253"/>
      <c r="AA25" s="253"/>
    </row>
    <row r="26" spans="1:27" s="188" customFormat="1" ht="102" x14ac:dyDescent="0.2">
      <c r="A26" s="230">
        <v>10</v>
      </c>
      <c r="B26" s="194"/>
      <c r="C26" s="194" t="s">
        <v>100</v>
      </c>
      <c r="D26" s="244" t="s">
        <v>154</v>
      </c>
      <c r="E26" s="166" t="s">
        <v>195</v>
      </c>
      <c r="F26" s="194" t="s">
        <v>79</v>
      </c>
      <c r="G26" s="202">
        <v>24</v>
      </c>
      <c r="H26" s="199"/>
      <c r="I26" s="199">
        <f t="shared" si="6"/>
        <v>0</v>
      </c>
      <c r="J26" s="198">
        <v>21</v>
      </c>
      <c r="K26" s="199">
        <f t="shared" si="7"/>
        <v>0</v>
      </c>
      <c r="L26" s="253"/>
      <c r="M26" s="304"/>
      <c r="N26" s="304"/>
      <c r="O26" s="253"/>
      <c r="P26" s="253"/>
      <c r="Q26" s="253"/>
      <c r="R26" s="253"/>
      <c r="S26" s="253"/>
      <c r="T26" s="253"/>
      <c r="U26" s="253"/>
      <c r="V26" s="253"/>
      <c r="W26" s="253"/>
      <c r="X26" s="253"/>
      <c r="Y26" s="253"/>
      <c r="Z26" s="253"/>
      <c r="AA26" s="253"/>
    </row>
    <row r="27" spans="1:27" s="188" customFormat="1" ht="38.25" x14ac:dyDescent="0.2">
      <c r="A27" s="230">
        <v>11</v>
      </c>
      <c r="B27" s="194"/>
      <c r="C27" s="194" t="s">
        <v>100</v>
      </c>
      <c r="D27" s="244" t="s">
        <v>164</v>
      </c>
      <c r="E27" s="166" t="s">
        <v>165</v>
      </c>
      <c r="F27" s="194" t="s">
        <v>79</v>
      </c>
      <c r="G27" s="202">
        <f>G26</f>
        <v>24</v>
      </c>
      <c r="H27" s="199"/>
      <c r="I27" s="199">
        <f t="shared" si="6"/>
        <v>0</v>
      </c>
      <c r="J27" s="198">
        <v>21</v>
      </c>
      <c r="K27" s="199">
        <f t="shared" si="7"/>
        <v>0</v>
      </c>
      <c r="L27" s="253"/>
      <c r="M27" s="253"/>
      <c r="N27" s="253"/>
      <c r="O27" s="253"/>
      <c r="P27" s="253"/>
      <c r="Q27" s="253"/>
      <c r="R27" s="253"/>
      <c r="S27" s="253"/>
      <c r="T27" s="253"/>
      <c r="U27" s="253"/>
      <c r="V27" s="253"/>
      <c r="W27" s="253"/>
      <c r="X27" s="253"/>
      <c r="Y27" s="253"/>
      <c r="Z27" s="253"/>
      <c r="AA27" s="253"/>
    </row>
    <row r="28" spans="1:27" s="188" customFormat="1" ht="102" x14ac:dyDescent="0.2">
      <c r="A28" s="230">
        <v>12</v>
      </c>
      <c r="B28" s="194"/>
      <c r="C28" s="194" t="s">
        <v>100</v>
      </c>
      <c r="D28" s="244" t="s">
        <v>166</v>
      </c>
      <c r="E28" s="166" t="s">
        <v>196</v>
      </c>
      <c r="F28" s="194" t="s">
        <v>79</v>
      </c>
      <c r="G28" s="202">
        <v>1</v>
      </c>
      <c r="H28" s="199"/>
      <c r="I28" s="199">
        <f t="shared" si="6"/>
        <v>0</v>
      </c>
      <c r="J28" s="198">
        <v>21</v>
      </c>
      <c r="K28" s="199">
        <f t="shared" si="7"/>
        <v>0</v>
      </c>
      <c r="L28" s="253"/>
      <c r="M28" s="253"/>
      <c r="N28" s="253"/>
      <c r="O28" s="253"/>
      <c r="P28" s="253"/>
      <c r="Q28" s="253"/>
      <c r="R28" s="253"/>
      <c r="S28" s="253"/>
      <c r="T28" s="253"/>
      <c r="U28" s="253"/>
      <c r="V28" s="253"/>
      <c r="W28" s="253"/>
      <c r="X28" s="253"/>
      <c r="Y28" s="253"/>
      <c r="Z28" s="253"/>
      <c r="AA28" s="253"/>
    </row>
    <row r="29" spans="1:27" s="188" customFormat="1" ht="51" x14ac:dyDescent="0.2">
      <c r="A29" s="230">
        <v>13</v>
      </c>
      <c r="B29" s="194"/>
      <c r="C29" s="194" t="s">
        <v>100</v>
      </c>
      <c r="D29" s="161" t="s">
        <v>119</v>
      </c>
      <c r="E29" s="180" t="s">
        <v>184</v>
      </c>
      <c r="F29" s="194" t="s">
        <v>79</v>
      </c>
      <c r="G29" s="206">
        <f>G24+G26</f>
        <v>25</v>
      </c>
      <c r="H29" s="199"/>
      <c r="I29" s="199">
        <f t="shared" si="6"/>
        <v>0</v>
      </c>
      <c r="J29" s="198">
        <v>21</v>
      </c>
      <c r="K29" s="199">
        <f t="shared" si="7"/>
        <v>0</v>
      </c>
      <c r="L29" s="253"/>
      <c r="M29" s="253"/>
      <c r="N29" s="253"/>
      <c r="O29" s="253"/>
      <c r="P29" s="253"/>
      <c r="Q29" s="253"/>
      <c r="R29" s="253"/>
      <c r="S29" s="253"/>
      <c r="T29" s="253"/>
      <c r="U29" s="253"/>
      <c r="V29" s="253"/>
      <c r="W29" s="253"/>
      <c r="X29" s="253"/>
      <c r="Y29" s="253"/>
      <c r="Z29" s="253"/>
      <c r="AA29" s="253"/>
    </row>
    <row r="30" spans="1:27" s="188" customFormat="1" ht="76.5" x14ac:dyDescent="0.2">
      <c r="A30" s="230">
        <v>14</v>
      </c>
      <c r="B30" s="194"/>
      <c r="C30" s="194" t="s">
        <v>100</v>
      </c>
      <c r="D30" s="161" t="s">
        <v>120</v>
      </c>
      <c r="E30" s="300" t="s">
        <v>229</v>
      </c>
      <c r="F30" s="194" t="s">
        <v>79</v>
      </c>
      <c r="G30" s="206">
        <f>G29</f>
        <v>25</v>
      </c>
      <c r="H30" s="199"/>
      <c r="I30" s="199">
        <f t="shared" si="6"/>
        <v>0</v>
      </c>
      <c r="J30" s="198">
        <v>21</v>
      </c>
      <c r="K30" s="199">
        <f t="shared" si="7"/>
        <v>0</v>
      </c>
      <c r="L30" s="253"/>
      <c r="M30" s="253"/>
      <c r="N30" s="253"/>
      <c r="O30" s="253"/>
      <c r="P30" s="253"/>
      <c r="Q30" s="253"/>
      <c r="R30" s="253"/>
      <c r="S30" s="253"/>
      <c r="T30" s="253"/>
      <c r="U30" s="253"/>
      <c r="V30" s="253"/>
      <c r="W30" s="253"/>
      <c r="X30" s="253"/>
      <c r="Y30" s="253"/>
      <c r="Z30" s="253"/>
      <c r="AA30" s="253"/>
    </row>
    <row r="31" spans="1:27" s="188" customFormat="1" ht="63.75" x14ac:dyDescent="0.2">
      <c r="A31" s="230">
        <v>15</v>
      </c>
      <c r="B31" s="194"/>
      <c r="C31" s="194" t="s">
        <v>100</v>
      </c>
      <c r="D31" s="184" t="s">
        <v>91</v>
      </c>
      <c r="E31" s="166" t="s">
        <v>131</v>
      </c>
      <c r="F31" s="194" t="s">
        <v>79</v>
      </c>
      <c r="G31" s="202">
        <v>1</v>
      </c>
      <c r="H31" s="199"/>
      <c r="I31" s="199">
        <f t="shared" si="6"/>
        <v>0</v>
      </c>
      <c r="J31" s="198">
        <v>21</v>
      </c>
      <c r="K31" s="199">
        <f t="shared" si="7"/>
        <v>0</v>
      </c>
      <c r="L31" s="253"/>
      <c r="M31" s="304"/>
      <c r="N31" s="253"/>
      <c r="O31" s="253"/>
      <c r="P31" s="253"/>
      <c r="Q31" s="253"/>
      <c r="R31" s="253"/>
      <c r="S31" s="253"/>
      <c r="T31" s="253"/>
      <c r="U31" s="253"/>
      <c r="V31" s="253"/>
      <c r="W31" s="253"/>
      <c r="X31" s="253"/>
      <c r="Y31" s="253"/>
      <c r="Z31" s="253"/>
      <c r="AA31" s="253"/>
    </row>
    <row r="32" spans="1:27" s="188" customFormat="1" ht="25.5" x14ac:dyDescent="0.2">
      <c r="A32" s="230">
        <v>16</v>
      </c>
      <c r="B32" s="194"/>
      <c r="C32" s="194" t="s">
        <v>100</v>
      </c>
      <c r="D32" s="184" t="s">
        <v>99</v>
      </c>
      <c r="E32" s="166" t="s">
        <v>104</v>
      </c>
      <c r="F32" s="194" t="s">
        <v>79</v>
      </c>
      <c r="G32" s="202">
        <v>1</v>
      </c>
      <c r="H32" s="199"/>
      <c r="I32" s="199">
        <f t="shared" si="6"/>
        <v>0</v>
      </c>
      <c r="J32" s="198">
        <v>21</v>
      </c>
      <c r="K32" s="199">
        <f t="shared" si="7"/>
        <v>0</v>
      </c>
      <c r="L32" s="253"/>
      <c r="M32" s="253"/>
      <c r="N32" s="253"/>
      <c r="O32" s="253"/>
      <c r="P32" s="253"/>
      <c r="Q32" s="253"/>
      <c r="R32" s="253"/>
      <c r="S32" s="253"/>
      <c r="T32" s="253"/>
      <c r="U32" s="253"/>
      <c r="V32" s="253"/>
      <c r="W32" s="253"/>
      <c r="X32" s="253"/>
      <c r="Y32" s="253"/>
      <c r="Z32" s="253"/>
      <c r="AA32" s="253"/>
    </row>
    <row r="33" spans="1:27" s="188" customFormat="1" ht="38.25" x14ac:dyDescent="0.2">
      <c r="A33" s="230">
        <v>17</v>
      </c>
      <c r="B33" s="194"/>
      <c r="C33" s="194" t="s">
        <v>100</v>
      </c>
      <c r="D33" s="184" t="s">
        <v>85</v>
      </c>
      <c r="E33" s="166" t="s">
        <v>132</v>
      </c>
      <c r="F33" s="194" t="s">
        <v>79</v>
      </c>
      <c r="G33" s="202">
        <v>1</v>
      </c>
      <c r="H33" s="203"/>
      <c r="I33" s="199">
        <f t="shared" si="6"/>
        <v>0</v>
      </c>
      <c r="J33" s="198">
        <v>21</v>
      </c>
      <c r="K33" s="199">
        <f t="shared" si="7"/>
        <v>0</v>
      </c>
      <c r="L33" s="253"/>
      <c r="M33" s="304"/>
      <c r="N33" s="253"/>
      <c r="O33" s="253"/>
      <c r="P33" s="253"/>
      <c r="Q33" s="253"/>
      <c r="R33" s="253"/>
      <c r="S33" s="253"/>
      <c r="T33" s="253"/>
      <c r="U33" s="253"/>
      <c r="V33" s="253"/>
      <c r="W33" s="253"/>
      <c r="X33" s="253"/>
      <c r="Y33" s="253"/>
      <c r="Z33" s="253"/>
      <c r="AA33" s="253"/>
    </row>
    <row r="34" spans="1:27" s="188" customFormat="1" x14ac:dyDescent="0.2">
      <c r="A34" s="230"/>
      <c r="B34" s="200"/>
      <c r="C34" s="237"/>
      <c r="D34" s="240"/>
      <c r="E34" s="219" t="s">
        <v>105</v>
      </c>
      <c r="F34" s="237"/>
      <c r="G34" s="251"/>
      <c r="H34" s="251"/>
      <c r="I34" s="201">
        <f>SUM(I35:I42)</f>
        <v>0</v>
      </c>
      <c r="J34" s="198"/>
      <c r="K34" s="199"/>
      <c r="L34" s="253"/>
      <c r="M34" s="253"/>
      <c r="N34" s="253"/>
      <c r="O34" s="253"/>
      <c r="P34" s="253"/>
      <c r="Q34" s="253"/>
      <c r="R34" s="253"/>
      <c r="S34" s="253"/>
      <c r="T34" s="253"/>
      <c r="U34" s="253"/>
      <c r="V34" s="253"/>
      <c r="W34" s="253"/>
      <c r="X34" s="253"/>
      <c r="Y34" s="253"/>
      <c r="Z34" s="253"/>
      <c r="AA34" s="253"/>
    </row>
    <row r="35" spans="1:27" s="188" customFormat="1" ht="89.25" x14ac:dyDescent="0.2">
      <c r="A35" s="230">
        <v>18</v>
      </c>
      <c r="B35" s="194"/>
      <c r="C35" s="144" t="s">
        <v>100</v>
      </c>
      <c r="D35" s="161" t="s">
        <v>106</v>
      </c>
      <c r="E35" s="180" t="s">
        <v>107</v>
      </c>
      <c r="F35" s="144" t="s">
        <v>79</v>
      </c>
      <c r="G35" s="145">
        <v>1</v>
      </c>
      <c r="H35" s="146"/>
      <c r="I35" s="146">
        <f>ROUND(G35*H35,2)</f>
        <v>0</v>
      </c>
      <c r="J35" s="147">
        <v>21</v>
      </c>
      <c r="K35" s="146">
        <f t="shared" ref="K35:K42" si="8">I35+((I35/100)*J35)</f>
        <v>0</v>
      </c>
      <c r="L35" s="253"/>
      <c r="M35" s="304"/>
      <c r="N35" s="253"/>
      <c r="O35" s="253"/>
      <c r="P35" s="253"/>
      <c r="Q35" s="253"/>
      <c r="R35" s="253"/>
      <c r="S35" s="253"/>
      <c r="T35" s="253"/>
      <c r="U35" s="253"/>
      <c r="V35" s="253"/>
      <c r="W35" s="253"/>
      <c r="X35" s="253"/>
      <c r="Y35" s="253"/>
      <c r="Z35" s="253"/>
      <c r="AA35" s="253"/>
    </row>
    <row r="36" spans="1:27" s="188" customFormat="1" ht="114.75" x14ac:dyDescent="0.2">
      <c r="A36" s="230">
        <v>19</v>
      </c>
      <c r="B36" s="194"/>
      <c r="C36" s="144" t="s">
        <v>100</v>
      </c>
      <c r="D36" s="161" t="s">
        <v>108</v>
      </c>
      <c r="E36" s="180" t="s">
        <v>231</v>
      </c>
      <c r="F36" s="144" t="s">
        <v>79</v>
      </c>
      <c r="G36" s="145">
        <v>1</v>
      </c>
      <c r="H36" s="146"/>
      <c r="I36" s="146">
        <f>ROUND(G36*H36,2)</f>
        <v>0</v>
      </c>
      <c r="J36" s="147">
        <v>21</v>
      </c>
      <c r="K36" s="146">
        <f t="shared" si="8"/>
        <v>0</v>
      </c>
      <c r="L36" s="253"/>
      <c r="M36" s="304"/>
      <c r="N36" s="253"/>
      <c r="O36" s="253"/>
      <c r="P36" s="253"/>
      <c r="Q36" s="253"/>
      <c r="R36" s="253"/>
      <c r="S36" s="253"/>
      <c r="T36" s="253"/>
      <c r="U36" s="253"/>
      <c r="V36" s="253"/>
      <c r="W36" s="253"/>
      <c r="X36" s="253"/>
      <c r="Y36" s="253"/>
      <c r="Z36" s="253"/>
      <c r="AA36" s="253"/>
    </row>
    <row r="37" spans="1:27" s="188" customFormat="1" ht="76.5" x14ac:dyDescent="0.2">
      <c r="A37" s="230">
        <v>20</v>
      </c>
      <c r="B37" s="194"/>
      <c r="C37" s="144" t="s">
        <v>100</v>
      </c>
      <c r="D37" s="161" t="s">
        <v>109</v>
      </c>
      <c r="E37" s="181" t="s">
        <v>245</v>
      </c>
      <c r="F37" s="144" t="s">
        <v>79</v>
      </c>
      <c r="G37" s="145">
        <v>1</v>
      </c>
      <c r="H37" s="146"/>
      <c r="I37" s="146">
        <f t="shared" ref="I37:I39" si="9">ROUND(G37*H37,2)</f>
        <v>0</v>
      </c>
      <c r="J37" s="147">
        <v>21</v>
      </c>
      <c r="K37" s="146">
        <f t="shared" si="8"/>
        <v>0</v>
      </c>
      <c r="L37" s="253"/>
      <c r="M37" s="304"/>
      <c r="N37" s="253"/>
      <c r="O37" s="253"/>
      <c r="P37" s="253"/>
      <c r="Q37" s="253"/>
      <c r="R37" s="253"/>
      <c r="S37" s="253"/>
      <c r="T37" s="253"/>
      <c r="U37" s="253"/>
      <c r="V37" s="253"/>
      <c r="W37" s="253"/>
      <c r="X37" s="253"/>
      <c r="Y37" s="253"/>
      <c r="Z37" s="253"/>
      <c r="AA37" s="253"/>
    </row>
    <row r="38" spans="1:27" s="188" customFormat="1" ht="102" x14ac:dyDescent="0.2">
      <c r="A38" s="230">
        <v>21</v>
      </c>
      <c r="B38" s="194"/>
      <c r="C38" s="144" t="s">
        <v>100</v>
      </c>
      <c r="D38" s="161" t="s">
        <v>110</v>
      </c>
      <c r="E38" s="181" t="s">
        <v>111</v>
      </c>
      <c r="F38" s="144" t="s">
        <v>79</v>
      </c>
      <c r="G38" s="156">
        <v>1</v>
      </c>
      <c r="H38" s="146"/>
      <c r="I38" s="146">
        <f t="shared" si="9"/>
        <v>0</v>
      </c>
      <c r="J38" s="147">
        <v>21</v>
      </c>
      <c r="K38" s="146">
        <f t="shared" si="8"/>
        <v>0</v>
      </c>
      <c r="L38" s="253"/>
      <c r="M38" s="253"/>
      <c r="N38" s="253"/>
      <c r="O38" s="253"/>
      <c r="P38" s="253"/>
      <c r="Q38" s="253"/>
      <c r="R38" s="253"/>
      <c r="S38" s="253"/>
      <c r="T38" s="253"/>
      <c r="U38" s="253"/>
      <c r="V38" s="253"/>
      <c r="W38" s="253"/>
      <c r="X38" s="253"/>
      <c r="Y38" s="253"/>
      <c r="Z38" s="253"/>
      <c r="AA38" s="253"/>
    </row>
    <row r="39" spans="1:27" s="188" customFormat="1" ht="38.25" x14ac:dyDescent="0.2">
      <c r="A39" s="230">
        <v>22</v>
      </c>
      <c r="B39" s="194"/>
      <c r="C39" s="144" t="s">
        <v>100</v>
      </c>
      <c r="D39" s="161" t="s">
        <v>134</v>
      </c>
      <c r="E39" s="181" t="s">
        <v>232</v>
      </c>
      <c r="F39" s="144" t="s">
        <v>79</v>
      </c>
      <c r="G39" s="156">
        <v>1</v>
      </c>
      <c r="H39" s="146"/>
      <c r="I39" s="146">
        <f t="shared" si="9"/>
        <v>0</v>
      </c>
      <c r="J39" s="147">
        <v>21</v>
      </c>
      <c r="K39" s="146">
        <f t="shared" si="8"/>
        <v>0</v>
      </c>
      <c r="L39" s="253"/>
      <c r="M39" s="253"/>
      <c r="N39" s="253"/>
      <c r="O39" s="253"/>
      <c r="P39" s="253"/>
      <c r="Q39" s="253"/>
      <c r="R39" s="253"/>
      <c r="S39" s="253"/>
      <c r="T39" s="253"/>
      <c r="U39" s="253"/>
      <c r="V39" s="253"/>
      <c r="W39" s="253"/>
      <c r="X39" s="253"/>
      <c r="Y39" s="253"/>
      <c r="Z39" s="253"/>
      <c r="AA39" s="253"/>
    </row>
    <row r="40" spans="1:27" s="188" customFormat="1" ht="51" x14ac:dyDescent="0.2">
      <c r="A40" s="230">
        <v>23</v>
      </c>
      <c r="B40" s="194"/>
      <c r="C40" s="205" t="s">
        <v>100</v>
      </c>
      <c r="D40" s="270" t="s">
        <v>103</v>
      </c>
      <c r="E40" s="301" t="s">
        <v>136</v>
      </c>
      <c r="F40" s="152" t="s">
        <v>79</v>
      </c>
      <c r="G40" s="156">
        <v>1</v>
      </c>
      <c r="H40" s="157"/>
      <c r="I40" s="157">
        <f>ROUND(G40*H40,2)</f>
        <v>0</v>
      </c>
      <c r="J40" s="158">
        <v>21</v>
      </c>
      <c r="K40" s="157">
        <f t="shared" si="8"/>
        <v>0</v>
      </c>
      <c r="L40" s="253"/>
      <c r="M40" s="252"/>
      <c r="N40" s="252"/>
      <c r="O40" s="253"/>
      <c r="P40" s="253"/>
      <c r="Q40" s="253"/>
      <c r="R40" s="253"/>
      <c r="S40" s="253"/>
      <c r="T40" s="253"/>
      <c r="U40" s="253"/>
      <c r="V40" s="253"/>
      <c r="W40" s="253"/>
      <c r="X40" s="253"/>
      <c r="Y40" s="253"/>
      <c r="Z40" s="253"/>
      <c r="AA40" s="253"/>
    </row>
    <row r="41" spans="1:27" s="188" customFormat="1" ht="25.5" x14ac:dyDescent="0.2">
      <c r="A41" s="230">
        <v>24</v>
      </c>
      <c r="B41" s="194"/>
      <c r="C41" s="194" t="s">
        <v>100</v>
      </c>
      <c r="D41" s="185" t="s">
        <v>114</v>
      </c>
      <c r="E41" s="166" t="s">
        <v>115</v>
      </c>
      <c r="F41" s="194" t="s">
        <v>79</v>
      </c>
      <c r="G41" s="202">
        <v>1</v>
      </c>
      <c r="H41" s="203"/>
      <c r="I41" s="199">
        <f t="shared" ref="I41:I42" si="10">ROUND(G41*H41,2)</f>
        <v>0</v>
      </c>
      <c r="J41" s="198">
        <v>21</v>
      </c>
      <c r="K41" s="199">
        <f t="shared" si="8"/>
        <v>0</v>
      </c>
      <c r="L41" s="253"/>
      <c r="M41" s="232"/>
      <c r="N41" s="232"/>
      <c r="O41" s="253"/>
      <c r="P41" s="253"/>
      <c r="Q41" s="253"/>
      <c r="R41" s="253"/>
      <c r="S41" s="253"/>
      <c r="T41" s="253"/>
      <c r="U41" s="253"/>
      <c r="V41" s="253"/>
      <c r="W41" s="253"/>
      <c r="X41" s="253"/>
      <c r="Y41" s="253"/>
      <c r="Z41" s="253"/>
      <c r="AA41" s="253"/>
    </row>
    <row r="42" spans="1:27" s="188" customFormat="1" ht="89.25" x14ac:dyDescent="0.2">
      <c r="A42" s="230">
        <v>25</v>
      </c>
      <c r="B42" s="194"/>
      <c r="C42" s="194" t="s">
        <v>100</v>
      </c>
      <c r="D42" s="161" t="s">
        <v>112</v>
      </c>
      <c r="E42" s="167" t="s">
        <v>125</v>
      </c>
      <c r="F42" s="194" t="s">
        <v>79</v>
      </c>
      <c r="G42" s="202">
        <v>1</v>
      </c>
      <c r="H42" s="199"/>
      <c r="I42" s="199">
        <f t="shared" si="10"/>
        <v>0</v>
      </c>
      <c r="J42" s="198">
        <v>21</v>
      </c>
      <c r="K42" s="199">
        <f t="shared" si="8"/>
        <v>0</v>
      </c>
      <c r="L42" s="253"/>
      <c r="M42" s="232"/>
      <c r="N42" s="232"/>
      <c r="O42" s="253"/>
      <c r="P42" s="253"/>
      <c r="Q42" s="253"/>
      <c r="R42" s="253"/>
      <c r="S42" s="253"/>
      <c r="T42" s="253"/>
      <c r="U42" s="253"/>
      <c r="V42" s="253"/>
      <c r="W42" s="253"/>
      <c r="X42" s="253"/>
      <c r="Y42" s="253"/>
      <c r="Z42" s="253"/>
      <c r="AA42" s="253"/>
    </row>
    <row r="43" spans="1:27" s="214" customFormat="1" x14ac:dyDescent="0.2">
      <c r="A43" s="230"/>
      <c r="B43" s="234"/>
      <c r="C43" s="234"/>
      <c r="D43" s="241"/>
      <c r="E43" s="222" t="s">
        <v>96</v>
      </c>
      <c r="F43" s="234"/>
      <c r="G43" s="252"/>
      <c r="H43" s="252"/>
      <c r="I43" s="215">
        <f>I14</f>
        <v>0</v>
      </c>
      <c r="J43" s="252"/>
      <c r="K43" s="252"/>
      <c r="L43" s="252"/>
      <c r="M43" s="232"/>
      <c r="N43" s="232"/>
      <c r="O43" s="252"/>
      <c r="P43" s="252"/>
      <c r="Q43" s="252"/>
      <c r="R43" s="252"/>
      <c r="S43" s="252"/>
      <c r="T43" s="252"/>
      <c r="U43" s="252"/>
      <c r="V43" s="252"/>
      <c r="W43" s="252"/>
      <c r="X43" s="252"/>
      <c r="Y43" s="252"/>
      <c r="Z43" s="252"/>
      <c r="AA43" s="252"/>
    </row>
    <row r="44" spans="1:27" x14ac:dyDescent="0.2">
      <c r="A44" s="230"/>
    </row>
    <row r="45" spans="1:27" x14ac:dyDescent="0.2">
      <c r="A45" s="230"/>
    </row>
    <row r="46" spans="1:27" x14ac:dyDescent="0.2">
      <c r="A46" s="230"/>
    </row>
    <row r="47" spans="1:27" x14ac:dyDescent="0.2">
      <c r="A47" s="230"/>
    </row>
    <row r="48" spans="1:27" x14ac:dyDescent="0.2">
      <c r="A48" s="230"/>
    </row>
    <row r="49" spans="1:1" x14ac:dyDescent="0.2">
      <c r="A49" s="230"/>
    </row>
    <row r="50" spans="1:1" x14ac:dyDescent="0.2">
      <c r="A50" s="230"/>
    </row>
    <row r="51" spans="1:1" x14ac:dyDescent="0.2">
      <c r="A51" s="230"/>
    </row>
    <row r="52" spans="1:1" x14ac:dyDescent="0.2">
      <c r="A52" s="230"/>
    </row>
    <row r="53" spans="1:1" x14ac:dyDescent="0.2">
      <c r="A53" s="230"/>
    </row>
    <row r="54" spans="1:1" x14ac:dyDescent="0.2">
      <c r="A54" s="230"/>
    </row>
    <row r="55" spans="1:1" x14ac:dyDescent="0.2">
      <c r="A55" s="230"/>
    </row>
    <row r="56" spans="1:1" x14ac:dyDescent="0.2">
      <c r="A56" s="230"/>
    </row>
    <row r="57" spans="1:1" x14ac:dyDescent="0.2">
      <c r="A57" s="230"/>
    </row>
    <row r="58" spans="1:1" x14ac:dyDescent="0.2">
      <c r="A58" s="230"/>
    </row>
    <row r="59" spans="1:1" x14ac:dyDescent="0.2">
      <c r="A59" s="230"/>
    </row>
    <row r="60" spans="1:1" x14ac:dyDescent="0.2">
      <c r="A60" s="230"/>
    </row>
    <row r="61" spans="1:1" x14ac:dyDescent="0.2">
      <c r="A61" s="230"/>
    </row>
    <row r="62" spans="1:1" x14ac:dyDescent="0.2">
      <c r="A62" s="230"/>
    </row>
    <row r="63" spans="1:1" x14ac:dyDescent="0.2">
      <c r="A63" s="230"/>
    </row>
    <row r="64" spans="1:1" x14ac:dyDescent="0.2">
      <c r="A64" s="230"/>
    </row>
    <row r="65" spans="1:1" x14ac:dyDescent="0.2">
      <c r="A65" s="230"/>
    </row>
    <row r="66" spans="1:1" x14ac:dyDescent="0.2">
      <c r="A66" s="230"/>
    </row>
    <row r="67" spans="1:1" x14ac:dyDescent="0.2">
      <c r="A67" s="230"/>
    </row>
    <row r="68" spans="1:1" x14ac:dyDescent="0.2">
      <c r="A68" s="230"/>
    </row>
    <row r="69" spans="1:1" x14ac:dyDescent="0.2">
      <c r="A69" s="230"/>
    </row>
    <row r="70" spans="1:1" x14ac:dyDescent="0.2">
      <c r="A70" s="230"/>
    </row>
    <row r="71" spans="1:1" x14ac:dyDescent="0.2">
      <c r="A71" s="230"/>
    </row>
    <row r="72" spans="1:1" x14ac:dyDescent="0.2">
      <c r="A72" s="230"/>
    </row>
    <row r="73" spans="1:1" x14ac:dyDescent="0.2">
      <c r="A73" s="230"/>
    </row>
    <row r="74" spans="1:1" x14ac:dyDescent="0.2">
      <c r="A74" s="230"/>
    </row>
    <row r="75" spans="1:1" x14ac:dyDescent="0.2">
      <c r="A75" s="230"/>
    </row>
    <row r="76" spans="1:1" x14ac:dyDescent="0.2">
      <c r="A76" s="230"/>
    </row>
    <row r="77" spans="1:1" x14ac:dyDescent="0.2">
      <c r="A77" s="230"/>
    </row>
    <row r="78" spans="1:1" x14ac:dyDescent="0.2">
      <c r="A78" s="230"/>
    </row>
    <row r="79" spans="1:1" x14ac:dyDescent="0.2">
      <c r="A79" s="230"/>
    </row>
    <row r="80" spans="1:1" x14ac:dyDescent="0.2">
      <c r="A80" s="230"/>
    </row>
    <row r="81" spans="1:1" x14ac:dyDescent="0.2">
      <c r="A81" s="230"/>
    </row>
    <row r="82" spans="1:1" x14ac:dyDescent="0.2">
      <c r="A82" s="230"/>
    </row>
    <row r="83" spans="1:1" x14ac:dyDescent="0.2">
      <c r="A83" s="230"/>
    </row>
    <row r="84" spans="1:1" x14ac:dyDescent="0.2">
      <c r="A84" s="230"/>
    </row>
    <row r="85" spans="1:1" x14ac:dyDescent="0.2">
      <c r="A85" s="230"/>
    </row>
    <row r="86" spans="1:1" x14ac:dyDescent="0.2">
      <c r="A86" s="230"/>
    </row>
    <row r="87" spans="1:1" x14ac:dyDescent="0.2">
      <c r="A87" s="230"/>
    </row>
    <row r="88" spans="1:1" x14ac:dyDescent="0.2">
      <c r="A88" s="230"/>
    </row>
    <row r="89" spans="1:1" x14ac:dyDescent="0.2">
      <c r="A89" s="230"/>
    </row>
    <row r="90" spans="1:1" x14ac:dyDescent="0.2">
      <c r="A90" s="230"/>
    </row>
    <row r="91" spans="1:1" x14ac:dyDescent="0.2">
      <c r="A91" s="230"/>
    </row>
    <row r="92" spans="1:1" x14ac:dyDescent="0.2">
      <c r="A92" s="230"/>
    </row>
    <row r="93" spans="1:1" x14ac:dyDescent="0.2">
      <c r="A93" s="230"/>
    </row>
    <row r="94" spans="1:1" x14ac:dyDescent="0.2">
      <c r="A94" s="230"/>
    </row>
    <row r="95" spans="1:1" x14ac:dyDescent="0.2">
      <c r="A95" s="230"/>
    </row>
    <row r="96" spans="1:1" x14ac:dyDescent="0.2">
      <c r="A96" s="230"/>
    </row>
    <row r="97" spans="1:1" x14ac:dyDescent="0.2">
      <c r="A97" s="230"/>
    </row>
    <row r="98" spans="1:1" x14ac:dyDescent="0.2">
      <c r="A98" s="230"/>
    </row>
    <row r="99" spans="1:1" x14ac:dyDescent="0.2">
      <c r="A99" s="230"/>
    </row>
    <row r="100" spans="1:1" x14ac:dyDescent="0.2">
      <c r="A100" s="230"/>
    </row>
    <row r="101" spans="1:1" x14ac:dyDescent="0.2">
      <c r="A101" s="230"/>
    </row>
    <row r="102" spans="1:1" x14ac:dyDescent="0.2">
      <c r="A102" s="230"/>
    </row>
    <row r="103" spans="1:1" x14ac:dyDescent="0.2">
      <c r="A103" s="230"/>
    </row>
    <row r="104" spans="1:1" x14ac:dyDescent="0.2">
      <c r="A104" s="230"/>
    </row>
    <row r="105" spans="1:1" x14ac:dyDescent="0.2">
      <c r="A105" s="230"/>
    </row>
    <row r="106" spans="1:1" x14ac:dyDescent="0.2">
      <c r="A106" s="230"/>
    </row>
    <row r="107" spans="1:1" x14ac:dyDescent="0.2">
      <c r="A107" s="230"/>
    </row>
    <row r="108" spans="1:1" x14ac:dyDescent="0.2">
      <c r="A108" s="230"/>
    </row>
    <row r="109" spans="1:1" x14ac:dyDescent="0.2">
      <c r="A109" s="230"/>
    </row>
    <row r="110" spans="1:1" x14ac:dyDescent="0.2">
      <c r="A110" s="230"/>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295A8-1777-46E2-8D1C-A58187D7D160}">
  <sheetPr>
    <pageSetUpPr fitToPage="1"/>
  </sheetPr>
  <dimension ref="A1:AA56"/>
  <sheetViews>
    <sheetView showGridLines="0" zoomScaleNormal="100" workbookViewId="0">
      <selection activeCell="E21" sqref="E21"/>
    </sheetView>
  </sheetViews>
  <sheetFormatPr defaultRowHeight="12.75" x14ac:dyDescent="0.2"/>
  <cols>
    <col min="1" max="1" width="5.5703125" style="232" customWidth="1"/>
    <col min="2" max="2" width="4.42578125" style="236" customWidth="1"/>
    <col min="3" max="3" width="6.42578125" style="236" customWidth="1"/>
    <col min="4" max="4" width="12.7109375" style="245" customWidth="1"/>
    <col min="5" max="5" width="96" style="224" customWidth="1"/>
    <col min="6" max="6" width="7.7109375" style="236" customWidth="1"/>
    <col min="7" max="7" width="9.85546875" style="232" customWidth="1"/>
    <col min="8" max="8" width="13.28515625" style="232" customWidth="1"/>
    <col min="9" max="9" width="15.5703125" style="232" customWidth="1"/>
    <col min="10" max="10" width="6.7109375" style="232" customWidth="1"/>
    <col min="11" max="11" width="15.5703125" style="232" customWidth="1"/>
    <col min="12" max="12" width="9.140625" style="232"/>
    <col min="13" max="14" width="16.5703125" style="232" customWidth="1"/>
    <col min="15" max="27" width="9.140625" style="232"/>
    <col min="28" max="16384" width="9.140625" style="186"/>
  </cols>
  <sheetData>
    <row r="1" spans="1:27" s="216" customFormat="1" ht="18" x14ac:dyDescent="0.2">
      <c r="A1" s="258" t="s">
        <v>101</v>
      </c>
      <c r="B1" s="259"/>
      <c r="C1" s="259"/>
      <c r="D1" s="242"/>
      <c r="E1" s="242"/>
      <c r="F1" s="259"/>
      <c r="G1" s="259"/>
      <c r="H1" s="259"/>
      <c r="I1" s="259"/>
      <c r="J1" s="259"/>
      <c r="K1" s="259"/>
    </row>
    <row r="2" spans="1:27" s="216" customFormat="1" x14ac:dyDescent="0.2">
      <c r="A2" s="260" t="s">
        <v>61</v>
      </c>
      <c r="B2" s="259"/>
      <c r="C2" s="187" t="s">
        <v>256</v>
      </c>
      <c r="D2" s="238"/>
      <c r="E2" s="238"/>
      <c r="F2" s="259"/>
      <c r="G2" s="259"/>
      <c r="H2" s="259"/>
      <c r="I2" s="259"/>
      <c r="J2" s="259"/>
      <c r="K2" s="259"/>
    </row>
    <row r="3" spans="1:27" s="216" customFormat="1" x14ac:dyDescent="0.2">
      <c r="A3" s="260" t="s">
        <v>62</v>
      </c>
      <c r="B3" s="259"/>
      <c r="C3" s="323" t="s">
        <v>121</v>
      </c>
      <c r="D3" s="323"/>
      <c r="E3" s="323"/>
      <c r="F3" s="259"/>
      <c r="G3" s="259"/>
      <c r="H3" s="259"/>
      <c r="I3" s="187"/>
      <c r="J3" s="259"/>
      <c r="K3" s="259"/>
    </row>
    <row r="4" spans="1:27" s="216" customFormat="1" x14ac:dyDescent="0.2">
      <c r="A4" s="260" t="s">
        <v>63</v>
      </c>
      <c r="B4" s="259"/>
      <c r="C4" s="187" t="s">
        <v>82</v>
      </c>
      <c r="D4" s="238"/>
      <c r="E4" s="238"/>
      <c r="F4" s="259"/>
      <c r="G4" s="259"/>
      <c r="H4" s="259"/>
      <c r="I4" s="187"/>
      <c r="J4" s="259"/>
      <c r="K4" s="259"/>
    </row>
    <row r="5" spans="1:27" s="216" customFormat="1" x14ac:dyDescent="0.2">
      <c r="A5" s="259" t="s">
        <v>71</v>
      </c>
      <c r="B5" s="259"/>
      <c r="C5" s="187" t="s">
        <v>2</v>
      </c>
      <c r="D5" s="238"/>
      <c r="E5" s="238"/>
      <c r="F5" s="259"/>
      <c r="G5" s="259"/>
      <c r="H5" s="259"/>
      <c r="I5" s="187"/>
      <c r="J5" s="259"/>
      <c r="K5" s="259"/>
    </row>
    <row r="6" spans="1:27" s="216" customFormat="1" x14ac:dyDescent="0.2">
      <c r="A6" s="259"/>
      <c r="B6" s="259"/>
      <c r="C6" s="187"/>
      <c r="D6" s="238"/>
      <c r="E6" s="238"/>
      <c r="F6" s="259"/>
      <c r="G6" s="259"/>
      <c r="H6" s="259"/>
      <c r="I6" s="187"/>
      <c r="J6" s="259"/>
      <c r="K6" s="259"/>
    </row>
    <row r="7" spans="1:27" s="216" customFormat="1" x14ac:dyDescent="0.2">
      <c r="A7" s="259" t="s">
        <v>65</v>
      </c>
      <c r="B7" s="259"/>
      <c r="C7" s="323" t="s">
        <v>122</v>
      </c>
      <c r="D7" s="323"/>
      <c r="E7" s="323"/>
      <c r="F7" s="259"/>
      <c r="G7" s="259"/>
      <c r="H7" s="259"/>
      <c r="I7" s="187"/>
      <c r="J7" s="259"/>
      <c r="K7" s="259"/>
    </row>
    <row r="8" spans="1:27" s="216" customFormat="1" x14ac:dyDescent="0.2">
      <c r="A8" s="259" t="s">
        <v>66</v>
      </c>
      <c r="B8" s="259"/>
      <c r="C8" s="323" t="s">
        <v>2</v>
      </c>
      <c r="D8" s="323"/>
      <c r="E8" s="238"/>
      <c r="F8" s="259"/>
      <c r="G8" s="259"/>
      <c r="H8" s="259"/>
      <c r="I8" s="187"/>
      <c r="J8" s="259"/>
      <c r="K8" s="259"/>
    </row>
    <row r="9" spans="1:27" s="216" customFormat="1" x14ac:dyDescent="0.2">
      <c r="A9" s="259" t="s">
        <v>67</v>
      </c>
      <c r="B9" s="259"/>
      <c r="C9" s="324" t="s">
        <v>250</v>
      </c>
      <c r="D9" s="324"/>
      <c r="E9" s="238"/>
      <c r="F9" s="259"/>
      <c r="G9" s="259"/>
      <c r="H9" s="259"/>
      <c r="I9" s="187"/>
      <c r="J9" s="259"/>
      <c r="K9" s="259"/>
    </row>
    <row r="10" spans="1:27" s="216" customFormat="1" x14ac:dyDescent="0.2">
      <c r="A10" s="259"/>
      <c r="B10" s="259"/>
      <c r="C10" s="259"/>
      <c r="D10" s="242"/>
      <c r="E10" s="242"/>
      <c r="F10" s="259"/>
      <c r="G10" s="259"/>
      <c r="H10" s="259"/>
      <c r="I10" s="259"/>
      <c r="J10" s="259"/>
      <c r="K10" s="259"/>
    </row>
    <row r="11" spans="1:27" s="257" customFormat="1" ht="38.25" x14ac:dyDescent="0.2">
      <c r="A11" s="189" t="s">
        <v>72</v>
      </c>
      <c r="B11" s="190" t="s">
        <v>73</v>
      </c>
      <c r="C11" s="190" t="s">
        <v>74</v>
      </c>
      <c r="D11" s="190" t="s">
        <v>75</v>
      </c>
      <c r="E11" s="190" t="s">
        <v>94</v>
      </c>
      <c r="F11" s="190" t="s">
        <v>76</v>
      </c>
      <c r="G11" s="190" t="s">
        <v>77</v>
      </c>
      <c r="H11" s="190" t="s">
        <v>97</v>
      </c>
      <c r="I11" s="190" t="s">
        <v>98</v>
      </c>
      <c r="J11" s="190" t="s">
        <v>78</v>
      </c>
      <c r="K11" s="190" t="s">
        <v>95</v>
      </c>
      <c r="M11" s="302" t="s">
        <v>246</v>
      </c>
      <c r="N11" s="302" t="s">
        <v>247</v>
      </c>
    </row>
    <row r="12" spans="1:27" s="236" customFormat="1" x14ac:dyDescent="0.2">
      <c r="A12" s="191">
        <v>1</v>
      </c>
      <c r="B12" s="192">
        <v>2</v>
      </c>
      <c r="C12" s="192">
        <v>3</v>
      </c>
      <c r="D12" s="193">
        <v>4</v>
      </c>
      <c r="E12" s="193">
        <v>5</v>
      </c>
      <c r="F12" s="192">
        <v>6</v>
      </c>
      <c r="G12" s="192">
        <v>7</v>
      </c>
      <c r="H12" s="192">
        <v>8</v>
      </c>
      <c r="I12" s="192">
        <v>9</v>
      </c>
      <c r="J12" s="192">
        <v>10</v>
      </c>
      <c r="K12" s="192">
        <v>11</v>
      </c>
      <c r="M12" s="151">
        <v>11</v>
      </c>
      <c r="N12" s="151">
        <v>12</v>
      </c>
    </row>
    <row r="13" spans="1:27" x14ac:dyDescent="0.2">
      <c r="A13" s="231"/>
      <c r="B13" s="235"/>
      <c r="C13" s="235"/>
      <c r="D13" s="243"/>
      <c r="E13" s="246"/>
      <c r="F13" s="235"/>
      <c r="G13" s="231"/>
      <c r="H13" s="231"/>
      <c r="I13" s="231"/>
      <c r="J13" s="231"/>
      <c r="K13" s="231"/>
    </row>
    <row r="14" spans="1:27" s="196" customFormat="1" x14ac:dyDescent="0.2">
      <c r="A14" s="230"/>
      <c r="B14" s="194"/>
      <c r="C14" s="194"/>
      <c r="D14" s="239" t="s">
        <v>86</v>
      </c>
      <c r="E14" s="195" t="s">
        <v>209</v>
      </c>
      <c r="F14" s="249"/>
      <c r="G14" s="250"/>
      <c r="H14" s="250"/>
      <c r="I14" s="197">
        <f>I15+I27++I46</f>
        <v>0</v>
      </c>
      <c r="J14" s="198"/>
      <c r="K14" s="199"/>
      <c r="L14" s="250"/>
      <c r="M14" s="250"/>
      <c r="N14" s="250"/>
      <c r="O14" s="250"/>
      <c r="P14" s="250"/>
      <c r="Q14" s="250"/>
      <c r="R14" s="250"/>
      <c r="S14" s="250"/>
      <c r="T14" s="250"/>
      <c r="U14" s="250"/>
      <c r="V14" s="250"/>
      <c r="W14" s="250"/>
      <c r="X14" s="250"/>
      <c r="Y14" s="250"/>
      <c r="Z14" s="250"/>
      <c r="AA14" s="250"/>
    </row>
    <row r="15" spans="1:27" s="188" customFormat="1" x14ac:dyDescent="0.2">
      <c r="A15" s="230"/>
      <c r="B15" s="200"/>
      <c r="C15" s="237"/>
      <c r="D15" s="240"/>
      <c r="E15" s="276" t="s">
        <v>227</v>
      </c>
      <c r="F15" s="237"/>
      <c r="G15" s="251"/>
      <c r="H15" s="251"/>
      <c r="I15" s="201">
        <f>SUM(I16:I26)</f>
        <v>0</v>
      </c>
      <c r="J15" s="198"/>
      <c r="K15" s="199"/>
      <c r="L15" s="253"/>
      <c r="M15" s="253"/>
      <c r="N15" s="253"/>
      <c r="O15" s="253"/>
      <c r="P15" s="253"/>
      <c r="Q15" s="253"/>
      <c r="R15" s="253"/>
      <c r="S15" s="253"/>
      <c r="T15" s="253"/>
      <c r="U15" s="253"/>
      <c r="V15" s="253"/>
      <c r="W15" s="253"/>
      <c r="X15" s="253"/>
      <c r="Y15" s="253"/>
      <c r="Z15" s="253"/>
      <c r="AA15" s="253"/>
    </row>
    <row r="16" spans="1:27" s="136" customFormat="1" ht="63.75" x14ac:dyDescent="0.2">
      <c r="A16" s="227">
        <v>1</v>
      </c>
      <c r="B16" s="144"/>
      <c r="C16" s="144" t="s">
        <v>100</v>
      </c>
      <c r="D16" s="184" t="s">
        <v>127</v>
      </c>
      <c r="E16" s="167" t="s">
        <v>126</v>
      </c>
      <c r="F16" s="144" t="s">
        <v>79</v>
      </c>
      <c r="G16" s="145">
        <v>1</v>
      </c>
      <c r="H16" s="146"/>
      <c r="I16" s="146">
        <f t="shared" ref="I16:I18" si="0">ROUND(G16*H16,2)</f>
        <v>0</v>
      </c>
      <c r="J16" s="147">
        <v>21</v>
      </c>
      <c r="K16" s="146">
        <f t="shared" ref="K16:K18" si="1">I16+((I16/100)*J16)</f>
        <v>0</v>
      </c>
      <c r="L16" s="229"/>
      <c r="M16" s="303"/>
      <c r="N16" s="229"/>
      <c r="O16" s="229"/>
      <c r="P16" s="229"/>
      <c r="Q16" s="229"/>
      <c r="R16" s="229"/>
      <c r="S16" s="229"/>
      <c r="T16" s="229"/>
      <c r="U16" s="229"/>
      <c r="V16" s="229"/>
      <c r="W16" s="229"/>
      <c r="X16" s="229"/>
      <c r="Y16" s="229"/>
      <c r="Z16" s="229"/>
      <c r="AA16" s="229"/>
    </row>
    <row r="17" spans="1:27" s="136" customFormat="1" ht="89.25" x14ac:dyDescent="0.2">
      <c r="A17" s="227">
        <v>2</v>
      </c>
      <c r="B17" s="144"/>
      <c r="C17" s="144" t="s">
        <v>100</v>
      </c>
      <c r="D17" s="184" t="s">
        <v>124</v>
      </c>
      <c r="E17" s="167" t="s">
        <v>125</v>
      </c>
      <c r="F17" s="144" t="s">
        <v>79</v>
      </c>
      <c r="G17" s="145">
        <v>1</v>
      </c>
      <c r="H17" s="146"/>
      <c r="I17" s="146">
        <f t="shared" si="0"/>
        <v>0</v>
      </c>
      <c r="J17" s="147">
        <v>21</v>
      </c>
      <c r="K17" s="146">
        <f t="shared" si="1"/>
        <v>0</v>
      </c>
      <c r="L17" s="229"/>
      <c r="M17" s="229"/>
      <c r="N17" s="229"/>
      <c r="O17" s="229"/>
      <c r="P17" s="229"/>
      <c r="Q17" s="229"/>
      <c r="R17" s="229"/>
      <c r="S17" s="229"/>
      <c r="T17" s="229"/>
      <c r="U17" s="229"/>
      <c r="V17" s="229"/>
      <c r="W17" s="229"/>
      <c r="X17" s="229"/>
      <c r="Y17" s="229"/>
      <c r="Z17" s="229"/>
      <c r="AA17" s="229"/>
    </row>
    <row r="18" spans="1:27" s="136" customFormat="1" ht="51" x14ac:dyDescent="0.2">
      <c r="A18" s="227">
        <v>3</v>
      </c>
      <c r="B18" s="144"/>
      <c r="C18" s="144" t="s">
        <v>100</v>
      </c>
      <c r="D18" s="184" t="s">
        <v>237</v>
      </c>
      <c r="E18" s="183" t="s">
        <v>236</v>
      </c>
      <c r="F18" s="144" t="s">
        <v>79</v>
      </c>
      <c r="G18" s="145">
        <v>1</v>
      </c>
      <c r="H18" s="157"/>
      <c r="I18" s="146">
        <f t="shared" si="0"/>
        <v>0</v>
      </c>
      <c r="J18" s="147">
        <v>21</v>
      </c>
      <c r="K18" s="146">
        <f t="shared" si="1"/>
        <v>0</v>
      </c>
      <c r="L18" s="229"/>
      <c r="M18" s="229"/>
      <c r="N18" s="229"/>
      <c r="O18" s="229"/>
      <c r="P18" s="229"/>
      <c r="Q18" s="229"/>
      <c r="R18" s="229"/>
      <c r="S18" s="229"/>
      <c r="T18" s="229"/>
      <c r="U18" s="229"/>
      <c r="V18" s="229"/>
      <c r="W18" s="229"/>
      <c r="X18" s="229"/>
      <c r="Y18" s="229"/>
      <c r="Z18" s="229"/>
      <c r="AA18" s="229"/>
    </row>
    <row r="19" spans="1:27" s="208" customFormat="1" ht="51" x14ac:dyDescent="0.2">
      <c r="A19" s="230">
        <v>4</v>
      </c>
      <c r="B19" s="205"/>
      <c r="C19" s="205" t="s">
        <v>100</v>
      </c>
      <c r="D19" s="225" t="s">
        <v>103</v>
      </c>
      <c r="E19" s="213" t="s">
        <v>113</v>
      </c>
      <c r="F19" s="205" t="s">
        <v>79</v>
      </c>
      <c r="G19" s="206">
        <v>2</v>
      </c>
      <c r="H19" s="203"/>
      <c r="I19" s="203">
        <f t="shared" ref="I19:I26" si="2">ROUND(G19*H19,2)</f>
        <v>0</v>
      </c>
      <c r="J19" s="207">
        <v>21</v>
      </c>
      <c r="K19" s="203">
        <f t="shared" ref="K19:K26" si="3">I19+((I19/100)*J19)</f>
        <v>0</v>
      </c>
      <c r="L19" s="254"/>
      <c r="M19" s="254"/>
      <c r="N19" s="254"/>
      <c r="O19" s="254"/>
      <c r="P19" s="254"/>
      <c r="Q19" s="254"/>
      <c r="R19" s="254"/>
      <c r="S19" s="254"/>
      <c r="T19" s="254"/>
      <c r="U19" s="254"/>
      <c r="V19" s="254"/>
      <c r="W19" s="254"/>
      <c r="X19" s="254"/>
      <c r="Y19" s="254"/>
      <c r="Z19" s="254"/>
      <c r="AA19" s="254"/>
    </row>
    <row r="20" spans="1:27" s="208" customFormat="1" ht="25.5" x14ac:dyDescent="0.2">
      <c r="A20" s="230">
        <v>5</v>
      </c>
      <c r="B20" s="205"/>
      <c r="C20" s="194" t="s">
        <v>100</v>
      </c>
      <c r="D20" s="204" t="s">
        <v>114</v>
      </c>
      <c r="E20" s="213" t="s">
        <v>115</v>
      </c>
      <c r="F20" s="194" t="s">
        <v>79</v>
      </c>
      <c r="G20" s="206">
        <v>2</v>
      </c>
      <c r="H20" s="199"/>
      <c r="I20" s="209">
        <f t="shared" si="2"/>
        <v>0</v>
      </c>
      <c r="J20" s="198">
        <v>21</v>
      </c>
      <c r="K20" s="199">
        <f t="shared" si="3"/>
        <v>0</v>
      </c>
      <c r="L20" s="254"/>
      <c r="M20" s="254"/>
      <c r="N20" s="254"/>
      <c r="O20" s="254"/>
      <c r="P20" s="254"/>
      <c r="Q20" s="254"/>
      <c r="R20" s="254"/>
      <c r="S20" s="254"/>
      <c r="T20" s="254"/>
      <c r="U20" s="254"/>
      <c r="V20" s="254"/>
      <c r="W20" s="254"/>
      <c r="X20" s="254"/>
      <c r="Y20" s="254"/>
      <c r="Z20" s="254"/>
      <c r="AA20" s="254"/>
    </row>
    <row r="21" spans="1:27" s="136" customFormat="1" ht="25.5" x14ac:dyDescent="0.2">
      <c r="A21" s="227">
        <v>6</v>
      </c>
      <c r="B21" s="144"/>
      <c r="C21" s="228" t="s">
        <v>100</v>
      </c>
      <c r="D21" s="161" t="s">
        <v>189</v>
      </c>
      <c r="E21" s="181" t="s">
        <v>190</v>
      </c>
      <c r="F21" s="144" t="s">
        <v>79</v>
      </c>
      <c r="G21" s="156">
        <v>1</v>
      </c>
      <c r="H21" s="146"/>
      <c r="I21" s="199">
        <f t="shared" si="2"/>
        <v>0</v>
      </c>
      <c r="J21" s="198">
        <v>21</v>
      </c>
      <c r="K21" s="199">
        <f t="shared" si="3"/>
        <v>0</v>
      </c>
      <c r="L21" s="146"/>
      <c r="M21" s="254"/>
      <c r="N21" s="254"/>
      <c r="O21" s="253"/>
      <c r="P21" s="253"/>
      <c r="Q21" s="253"/>
      <c r="R21" s="253"/>
      <c r="S21" s="253"/>
      <c r="T21" s="253"/>
      <c r="U21" s="253"/>
      <c r="V21" s="253"/>
      <c r="W21" s="253"/>
      <c r="X21" s="253"/>
      <c r="Y21" s="253"/>
      <c r="Z21" s="229"/>
      <c r="AA21" s="229"/>
    </row>
    <row r="22" spans="1:27" s="136" customFormat="1" ht="25.5" x14ac:dyDescent="0.2">
      <c r="A22" s="227">
        <v>7</v>
      </c>
      <c r="B22" s="144"/>
      <c r="C22" s="228" t="s">
        <v>100</v>
      </c>
      <c r="D22" s="161" t="s">
        <v>191</v>
      </c>
      <c r="E22" s="181" t="s">
        <v>192</v>
      </c>
      <c r="F22" s="144" t="s">
        <v>79</v>
      </c>
      <c r="G22" s="156">
        <f>G21</f>
        <v>1</v>
      </c>
      <c r="H22" s="146"/>
      <c r="I22" s="199">
        <f t="shared" si="2"/>
        <v>0</v>
      </c>
      <c r="J22" s="198">
        <v>21</v>
      </c>
      <c r="K22" s="199">
        <f t="shared" si="3"/>
        <v>0</v>
      </c>
      <c r="L22" s="146"/>
      <c r="M22" s="253"/>
      <c r="N22" s="253"/>
      <c r="O22" s="253"/>
      <c r="P22" s="253"/>
      <c r="Q22" s="253"/>
      <c r="R22" s="253"/>
      <c r="S22" s="253"/>
      <c r="T22" s="253"/>
      <c r="U22" s="253"/>
      <c r="V22" s="253"/>
      <c r="W22" s="253"/>
      <c r="X22" s="253"/>
      <c r="Y22" s="253"/>
      <c r="Z22" s="229"/>
      <c r="AA22" s="229"/>
    </row>
    <row r="23" spans="1:27" s="136" customFormat="1" ht="25.5" x14ac:dyDescent="0.2">
      <c r="A23" s="227">
        <v>8</v>
      </c>
      <c r="B23" s="144"/>
      <c r="C23" s="228" t="s">
        <v>100</v>
      </c>
      <c r="D23" s="161" t="s">
        <v>193</v>
      </c>
      <c r="E23" s="166" t="s">
        <v>194</v>
      </c>
      <c r="F23" s="144" t="s">
        <v>79</v>
      </c>
      <c r="G23" s="156">
        <f>G21</f>
        <v>1</v>
      </c>
      <c r="H23" s="146"/>
      <c r="I23" s="199">
        <f t="shared" si="2"/>
        <v>0</v>
      </c>
      <c r="J23" s="198">
        <v>21</v>
      </c>
      <c r="K23" s="199">
        <f t="shared" si="3"/>
        <v>0</v>
      </c>
      <c r="L23" s="146"/>
      <c r="M23" s="253"/>
      <c r="N23" s="253"/>
      <c r="O23" s="253"/>
      <c r="P23" s="253"/>
      <c r="Q23" s="253"/>
      <c r="R23" s="253"/>
      <c r="S23" s="253"/>
      <c r="T23" s="253"/>
      <c r="U23" s="253"/>
      <c r="V23" s="253"/>
      <c r="W23" s="253"/>
      <c r="X23" s="253"/>
      <c r="Y23" s="253"/>
      <c r="Z23" s="229"/>
      <c r="AA23" s="229"/>
    </row>
    <row r="24" spans="1:27" s="188" customFormat="1" ht="63.75" x14ac:dyDescent="0.2">
      <c r="A24" s="230">
        <v>9</v>
      </c>
      <c r="B24" s="194"/>
      <c r="C24" s="194" t="s">
        <v>100</v>
      </c>
      <c r="D24" s="244" t="s">
        <v>117</v>
      </c>
      <c r="E24" s="213" t="s">
        <v>118</v>
      </c>
      <c r="F24" s="194" t="s">
        <v>79</v>
      </c>
      <c r="G24" s="202">
        <v>1</v>
      </c>
      <c r="H24" s="199"/>
      <c r="I24" s="199">
        <f t="shared" si="2"/>
        <v>0</v>
      </c>
      <c r="J24" s="198">
        <v>21</v>
      </c>
      <c r="K24" s="199">
        <f t="shared" si="3"/>
        <v>0</v>
      </c>
      <c r="L24" s="253"/>
      <c r="M24" s="304"/>
      <c r="N24" s="253"/>
      <c r="O24" s="253"/>
      <c r="P24" s="253"/>
      <c r="Q24" s="253"/>
      <c r="R24" s="253"/>
      <c r="S24" s="253"/>
      <c r="T24" s="253"/>
      <c r="U24" s="253"/>
      <c r="V24" s="253"/>
      <c r="W24" s="253"/>
      <c r="X24" s="253"/>
      <c r="Y24" s="253"/>
      <c r="Z24" s="253"/>
      <c r="AA24" s="253"/>
    </row>
    <row r="25" spans="1:27" s="188" customFormat="1" ht="76.5" x14ac:dyDescent="0.2">
      <c r="A25" s="230">
        <v>10</v>
      </c>
      <c r="B25" s="194"/>
      <c r="C25" s="194" t="s">
        <v>100</v>
      </c>
      <c r="D25" s="244" t="s">
        <v>137</v>
      </c>
      <c r="E25" s="213" t="s">
        <v>138</v>
      </c>
      <c r="F25" s="194" t="s">
        <v>79</v>
      </c>
      <c r="G25" s="202">
        <v>1</v>
      </c>
      <c r="H25" s="199"/>
      <c r="I25" s="199">
        <f t="shared" si="2"/>
        <v>0</v>
      </c>
      <c r="J25" s="198">
        <v>21</v>
      </c>
      <c r="K25" s="199">
        <f t="shared" si="3"/>
        <v>0</v>
      </c>
      <c r="L25" s="253"/>
      <c r="M25" s="304"/>
      <c r="N25" s="253"/>
      <c r="O25" s="253"/>
      <c r="P25" s="253"/>
      <c r="Q25" s="253"/>
      <c r="R25" s="253"/>
      <c r="S25" s="253"/>
      <c r="T25" s="253"/>
      <c r="U25" s="253"/>
      <c r="V25" s="253"/>
      <c r="W25" s="253"/>
      <c r="X25" s="253"/>
      <c r="Y25" s="253"/>
      <c r="Z25" s="253"/>
      <c r="AA25" s="253"/>
    </row>
    <row r="26" spans="1:27" s="188" customFormat="1" ht="51" x14ac:dyDescent="0.2">
      <c r="A26" s="230">
        <v>11</v>
      </c>
      <c r="B26" s="233"/>
      <c r="C26" s="194" t="s">
        <v>100</v>
      </c>
      <c r="D26" s="184" t="s">
        <v>83</v>
      </c>
      <c r="E26" s="166" t="s">
        <v>128</v>
      </c>
      <c r="F26" s="194" t="s">
        <v>79</v>
      </c>
      <c r="G26" s="202">
        <v>1</v>
      </c>
      <c r="H26" s="199"/>
      <c r="I26" s="209">
        <f t="shared" si="2"/>
        <v>0</v>
      </c>
      <c r="J26" s="198">
        <v>21</v>
      </c>
      <c r="K26" s="199">
        <f t="shared" si="3"/>
        <v>0</v>
      </c>
      <c r="L26" s="253"/>
      <c r="M26" s="304"/>
      <c r="N26" s="253"/>
      <c r="O26" s="253"/>
      <c r="P26" s="253"/>
      <c r="Q26" s="253"/>
      <c r="R26" s="253"/>
      <c r="S26" s="253"/>
      <c r="T26" s="253"/>
      <c r="U26" s="253"/>
      <c r="V26" s="253"/>
      <c r="W26" s="253"/>
      <c r="X26" s="253"/>
      <c r="Y26" s="253"/>
      <c r="Z26" s="253"/>
      <c r="AA26" s="253"/>
    </row>
    <row r="27" spans="1:27" s="188" customFormat="1" x14ac:dyDescent="0.2">
      <c r="A27" s="230"/>
      <c r="B27" s="200"/>
      <c r="C27" s="237"/>
      <c r="D27" s="240"/>
      <c r="E27" s="276" t="s">
        <v>123</v>
      </c>
      <c r="F27" s="237"/>
      <c r="G27" s="251"/>
      <c r="H27" s="251"/>
      <c r="I27" s="201">
        <f>SUM(I28:I45)</f>
        <v>0</v>
      </c>
      <c r="J27" s="198"/>
      <c r="K27" s="199"/>
      <c r="L27" s="253"/>
      <c r="M27" s="253"/>
      <c r="N27" s="253"/>
      <c r="O27" s="253"/>
      <c r="P27" s="253"/>
      <c r="Q27" s="253"/>
      <c r="R27" s="253"/>
      <c r="S27" s="253"/>
      <c r="T27" s="253"/>
      <c r="U27" s="253"/>
      <c r="V27" s="253"/>
      <c r="W27" s="253"/>
      <c r="X27" s="253"/>
      <c r="Y27" s="253"/>
      <c r="Z27" s="253"/>
      <c r="AA27" s="253"/>
    </row>
    <row r="28" spans="1:27" s="188" customFormat="1" ht="33" customHeight="1" x14ac:dyDescent="0.2">
      <c r="A28" s="230">
        <v>12</v>
      </c>
      <c r="B28" s="194"/>
      <c r="C28" s="194" t="s">
        <v>100</v>
      </c>
      <c r="D28" s="244" t="s">
        <v>139</v>
      </c>
      <c r="E28" s="166" t="s">
        <v>185</v>
      </c>
      <c r="F28" s="194" t="s">
        <v>79</v>
      </c>
      <c r="G28" s="202">
        <f>G29+G30</f>
        <v>32</v>
      </c>
      <c r="H28" s="199"/>
      <c r="I28" s="199">
        <f>ROUND(G28*H28,2)</f>
        <v>0</v>
      </c>
      <c r="J28" s="198">
        <v>21</v>
      </c>
      <c r="K28" s="199">
        <f t="shared" ref="K28:K40" si="4">I28+((I28/100)*J28)</f>
        <v>0</v>
      </c>
      <c r="L28" s="253"/>
      <c r="M28" s="253"/>
      <c r="N28" s="253"/>
      <c r="O28" s="253"/>
      <c r="P28" s="253"/>
      <c r="Q28" s="253"/>
      <c r="R28" s="253"/>
      <c r="S28" s="253"/>
      <c r="T28" s="253"/>
      <c r="U28" s="253"/>
      <c r="V28" s="253"/>
      <c r="W28" s="253"/>
      <c r="X28" s="253"/>
      <c r="Y28" s="253"/>
      <c r="Z28" s="253"/>
      <c r="AA28" s="253"/>
    </row>
    <row r="29" spans="1:27" s="188" customFormat="1" ht="114.75" x14ac:dyDescent="0.2">
      <c r="A29" s="230">
        <v>13</v>
      </c>
      <c r="B29" s="194"/>
      <c r="C29" s="194" t="s">
        <v>100</v>
      </c>
      <c r="D29" s="184" t="s">
        <v>167</v>
      </c>
      <c r="E29" s="166" t="s">
        <v>222</v>
      </c>
      <c r="F29" s="194" t="s">
        <v>79</v>
      </c>
      <c r="G29" s="202">
        <v>16</v>
      </c>
      <c r="H29" s="199"/>
      <c r="I29" s="199">
        <f t="shared" ref="I29:I40" si="5">ROUND(G29*H29,2)</f>
        <v>0</v>
      </c>
      <c r="J29" s="198">
        <v>21</v>
      </c>
      <c r="K29" s="199">
        <f t="shared" si="4"/>
        <v>0</v>
      </c>
      <c r="L29" s="253"/>
      <c r="M29" s="253"/>
      <c r="N29" s="253"/>
      <c r="O29" s="253"/>
      <c r="P29" s="253"/>
      <c r="Q29" s="253"/>
      <c r="R29" s="253"/>
      <c r="S29" s="253"/>
      <c r="T29" s="253"/>
      <c r="U29" s="253"/>
      <c r="V29" s="253"/>
      <c r="W29" s="253"/>
      <c r="X29" s="253"/>
      <c r="Y29" s="253"/>
      <c r="Z29" s="253"/>
      <c r="AA29" s="253"/>
    </row>
    <row r="30" spans="1:27" s="188" customFormat="1" ht="114.75" x14ac:dyDescent="0.2">
      <c r="A30" s="230">
        <v>14</v>
      </c>
      <c r="B30" s="194"/>
      <c r="C30" s="194" t="s">
        <v>100</v>
      </c>
      <c r="D30" s="184" t="s">
        <v>168</v>
      </c>
      <c r="E30" s="166" t="s">
        <v>223</v>
      </c>
      <c r="F30" s="194" t="s">
        <v>79</v>
      </c>
      <c r="G30" s="202">
        <v>16</v>
      </c>
      <c r="H30" s="199"/>
      <c r="I30" s="199">
        <f t="shared" si="5"/>
        <v>0</v>
      </c>
      <c r="J30" s="198">
        <v>21</v>
      </c>
      <c r="K30" s="199">
        <f t="shared" si="4"/>
        <v>0</v>
      </c>
      <c r="L30" s="253"/>
      <c r="M30" s="253"/>
      <c r="N30" s="253"/>
      <c r="O30" s="253"/>
      <c r="P30" s="253"/>
      <c r="Q30" s="253"/>
      <c r="R30" s="253"/>
      <c r="S30" s="253"/>
      <c r="T30" s="253"/>
      <c r="U30" s="253"/>
      <c r="V30" s="253"/>
      <c r="W30" s="253"/>
      <c r="X30" s="253"/>
      <c r="Y30" s="253"/>
      <c r="Z30" s="253"/>
      <c r="AA30" s="253"/>
    </row>
    <row r="31" spans="1:27" s="188" customFormat="1" ht="114.75" x14ac:dyDescent="0.2">
      <c r="A31" s="230">
        <v>15</v>
      </c>
      <c r="B31" s="194"/>
      <c r="C31" s="194" t="s">
        <v>100</v>
      </c>
      <c r="D31" s="297" t="s">
        <v>169</v>
      </c>
      <c r="E31" s="298" t="s">
        <v>224</v>
      </c>
      <c r="F31" s="194" t="s">
        <v>79</v>
      </c>
      <c r="G31" s="202">
        <v>4</v>
      </c>
      <c r="H31" s="199"/>
      <c r="I31" s="199">
        <f t="shared" si="5"/>
        <v>0</v>
      </c>
      <c r="J31" s="198">
        <v>21</v>
      </c>
      <c r="K31" s="199">
        <f t="shared" si="4"/>
        <v>0</v>
      </c>
      <c r="L31" s="253"/>
      <c r="M31" s="253"/>
      <c r="N31" s="253"/>
      <c r="O31" s="253"/>
      <c r="P31" s="253"/>
      <c r="Q31" s="253"/>
      <c r="R31" s="253"/>
      <c r="S31" s="253"/>
      <c r="T31" s="253"/>
      <c r="U31" s="253"/>
      <c r="V31" s="253"/>
      <c r="W31" s="253"/>
      <c r="X31" s="253"/>
      <c r="Y31" s="253"/>
      <c r="Z31" s="253"/>
      <c r="AA31" s="253"/>
    </row>
    <row r="32" spans="1:27" s="188" customFormat="1" ht="102" x14ac:dyDescent="0.2">
      <c r="A32" s="230">
        <v>16</v>
      </c>
      <c r="B32" s="194"/>
      <c r="C32" s="194" t="s">
        <v>100</v>
      </c>
      <c r="D32" s="244" t="s">
        <v>84</v>
      </c>
      <c r="E32" s="166" t="s">
        <v>183</v>
      </c>
      <c r="F32" s="194" t="s">
        <v>79</v>
      </c>
      <c r="G32" s="202">
        <v>1</v>
      </c>
      <c r="H32" s="199"/>
      <c r="I32" s="199">
        <f t="shared" si="5"/>
        <v>0</v>
      </c>
      <c r="J32" s="198">
        <v>21</v>
      </c>
      <c r="K32" s="199">
        <f t="shared" si="4"/>
        <v>0</v>
      </c>
      <c r="L32" s="253"/>
      <c r="M32" s="253"/>
      <c r="N32" s="253"/>
      <c r="O32" s="253"/>
      <c r="P32" s="253"/>
      <c r="Q32" s="253"/>
      <c r="R32" s="253"/>
      <c r="S32" s="253"/>
      <c r="T32" s="253"/>
      <c r="U32" s="253"/>
      <c r="V32" s="253"/>
      <c r="W32" s="253"/>
      <c r="X32" s="253"/>
      <c r="Y32" s="253"/>
      <c r="Z32" s="253"/>
      <c r="AA32" s="253"/>
    </row>
    <row r="33" spans="1:27" s="188" customFormat="1" ht="63.75" x14ac:dyDescent="0.2">
      <c r="A33" s="230">
        <v>17</v>
      </c>
      <c r="B33" s="194"/>
      <c r="C33" s="194" t="s">
        <v>100</v>
      </c>
      <c r="D33" s="184" t="s">
        <v>129</v>
      </c>
      <c r="E33" s="166" t="s">
        <v>130</v>
      </c>
      <c r="F33" s="194" t="s">
        <v>79</v>
      </c>
      <c r="G33" s="202">
        <v>1</v>
      </c>
      <c r="H33" s="203"/>
      <c r="I33" s="199">
        <f t="shared" si="5"/>
        <v>0</v>
      </c>
      <c r="J33" s="198">
        <v>21</v>
      </c>
      <c r="K33" s="199">
        <f t="shared" si="4"/>
        <v>0</v>
      </c>
      <c r="L33" s="253"/>
      <c r="M33" s="253"/>
      <c r="N33" s="253"/>
      <c r="O33" s="253"/>
      <c r="P33" s="253"/>
      <c r="Q33" s="253"/>
      <c r="R33" s="253"/>
      <c r="S33" s="253"/>
      <c r="T33" s="253"/>
      <c r="U33" s="253"/>
      <c r="V33" s="253"/>
      <c r="W33" s="253"/>
      <c r="X33" s="253"/>
      <c r="Y33" s="253"/>
      <c r="Z33" s="253"/>
      <c r="AA33" s="253"/>
    </row>
    <row r="34" spans="1:27" s="188" customFormat="1" ht="51" x14ac:dyDescent="0.2">
      <c r="A34" s="230">
        <v>18</v>
      </c>
      <c r="B34" s="194"/>
      <c r="C34" s="194" t="s">
        <v>100</v>
      </c>
      <c r="D34" s="161" t="s">
        <v>119</v>
      </c>
      <c r="E34" s="180" t="s">
        <v>184</v>
      </c>
      <c r="F34" s="194" t="s">
        <v>79</v>
      </c>
      <c r="G34" s="206">
        <f>G32</f>
        <v>1</v>
      </c>
      <c r="H34" s="199"/>
      <c r="I34" s="199">
        <f t="shared" si="5"/>
        <v>0</v>
      </c>
      <c r="J34" s="198">
        <v>21</v>
      </c>
      <c r="K34" s="199">
        <f t="shared" si="4"/>
        <v>0</v>
      </c>
      <c r="L34" s="253"/>
      <c r="M34" s="253"/>
      <c r="N34" s="253"/>
      <c r="O34" s="253"/>
      <c r="P34" s="253"/>
      <c r="Q34" s="253"/>
      <c r="R34" s="253"/>
      <c r="S34" s="253"/>
      <c r="T34" s="253"/>
      <c r="U34" s="253"/>
      <c r="V34" s="253"/>
      <c r="W34" s="253"/>
      <c r="X34" s="253"/>
      <c r="Y34" s="253"/>
      <c r="Z34" s="253"/>
      <c r="AA34" s="253"/>
    </row>
    <row r="35" spans="1:27" s="188" customFormat="1" ht="38.25" x14ac:dyDescent="0.2">
      <c r="A35" s="230">
        <v>19</v>
      </c>
      <c r="B35" s="194"/>
      <c r="C35" s="194" t="s">
        <v>100</v>
      </c>
      <c r="D35" s="161" t="s">
        <v>120</v>
      </c>
      <c r="E35" s="299" t="s">
        <v>228</v>
      </c>
      <c r="F35" s="194" t="s">
        <v>79</v>
      </c>
      <c r="G35" s="206">
        <f>G34</f>
        <v>1</v>
      </c>
      <c r="H35" s="199"/>
      <c r="I35" s="199">
        <f t="shared" si="5"/>
        <v>0</v>
      </c>
      <c r="J35" s="198">
        <v>21</v>
      </c>
      <c r="K35" s="199">
        <f t="shared" si="4"/>
        <v>0</v>
      </c>
      <c r="L35" s="253"/>
      <c r="M35" s="253"/>
      <c r="N35" s="253"/>
      <c r="O35" s="253"/>
      <c r="P35" s="253"/>
      <c r="Q35" s="253"/>
      <c r="R35" s="253"/>
      <c r="S35" s="253"/>
      <c r="T35" s="253"/>
      <c r="U35" s="253"/>
      <c r="V35" s="253"/>
      <c r="W35" s="253"/>
      <c r="X35" s="253"/>
      <c r="Y35" s="253"/>
      <c r="Z35" s="253"/>
      <c r="AA35" s="253"/>
    </row>
    <row r="36" spans="1:27" s="188" customFormat="1" ht="63.75" x14ac:dyDescent="0.2">
      <c r="A36" s="230">
        <v>20</v>
      </c>
      <c r="B36" s="194"/>
      <c r="C36" s="194" t="s">
        <v>100</v>
      </c>
      <c r="D36" s="244" t="s">
        <v>230</v>
      </c>
      <c r="E36" s="213" t="s">
        <v>163</v>
      </c>
      <c r="F36" s="194" t="s">
        <v>79</v>
      </c>
      <c r="G36" s="202">
        <v>30</v>
      </c>
      <c r="H36" s="203"/>
      <c r="I36" s="199">
        <f t="shared" si="5"/>
        <v>0</v>
      </c>
      <c r="J36" s="198">
        <v>21</v>
      </c>
      <c r="K36" s="199">
        <f t="shared" si="4"/>
        <v>0</v>
      </c>
      <c r="L36" s="253"/>
      <c r="M36" s="304"/>
      <c r="N36" s="304"/>
      <c r="O36" s="253"/>
      <c r="P36" s="253"/>
      <c r="Q36" s="253"/>
      <c r="R36" s="253"/>
      <c r="S36" s="253"/>
      <c r="T36" s="253"/>
      <c r="U36" s="253"/>
      <c r="V36" s="253"/>
      <c r="W36" s="253"/>
      <c r="X36" s="253"/>
      <c r="Y36" s="253"/>
      <c r="Z36" s="253"/>
      <c r="AA36" s="253"/>
    </row>
    <row r="37" spans="1:27" s="188" customFormat="1" ht="89.25" x14ac:dyDescent="0.2">
      <c r="A37" s="230">
        <v>21</v>
      </c>
      <c r="B37" s="194"/>
      <c r="C37" s="194" t="s">
        <v>100</v>
      </c>
      <c r="D37" s="244" t="s">
        <v>166</v>
      </c>
      <c r="E37" s="210" t="s">
        <v>234</v>
      </c>
      <c r="F37" s="194" t="s">
        <v>79</v>
      </c>
      <c r="G37" s="202">
        <v>1</v>
      </c>
      <c r="H37" s="199"/>
      <c r="I37" s="199">
        <f t="shared" si="5"/>
        <v>0</v>
      </c>
      <c r="J37" s="198">
        <v>21</v>
      </c>
      <c r="K37" s="199">
        <f t="shared" si="4"/>
        <v>0</v>
      </c>
      <c r="L37" s="253"/>
      <c r="M37" s="253"/>
      <c r="N37" s="253"/>
      <c r="O37" s="253"/>
      <c r="P37" s="253"/>
      <c r="Q37" s="253"/>
      <c r="R37" s="253"/>
      <c r="S37" s="253"/>
      <c r="T37" s="253"/>
      <c r="U37" s="253"/>
      <c r="V37" s="253"/>
      <c r="W37" s="253"/>
      <c r="X37" s="253"/>
      <c r="Y37" s="253"/>
      <c r="Z37" s="253"/>
      <c r="AA37" s="253"/>
    </row>
    <row r="38" spans="1:27" s="188" customFormat="1" ht="63.75" x14ac:dyDescent="0.2">
      <c r="A38" s="230">
        <v>22</v>
      </c>
      <c r="B38" s="194"/>
      <c r="C38" s="194" t="s">
        <v>100</v>
      </c>
      <c r="D38" s="244" t="s">
        <v>91</v>
      </c>
      <c r="E38" s="166" t="s">
        <v>131</v>
      </c>
      <c r="F38" s="194" t="s">
        <v>79</v>
      </c>
      <c r="G38" s="202">
        <v>1</v>
      </c>
      <c r="H38" s="199"/>
      <c r="I38" s="199">
        <f t="shared" si="5"/>
        <v>0</v>
      </c>
      <c r="J38" s="198">
        <v>21</v>
      </c>
      <c r="K38" s="199">
        <f t="shared" si="4"/>
        <v>0</v>
      </c>
      <c r="L38" s="253"/>
      <c r="M38" s="304"/>
      <c r="N38" s="253"/>
      <c r="O38" s="253"/>
      <c r="P38" s="253"/>
      <c r="Q38" s="253"/>
      <c r="R38" s="253"/>
      <c r="S38" s="253"/>
      <c r="T38" s="253"/>
      <c r="U38" s="253"/>
      <c r="V38" s="253"/>
      <c r="W38" s="253"/>
      <c r="X38" s="253"/>
      <c r="Y38" s="253"/>
      <c r="Z38" s="253"/>
      <c r="AA38" s="253"/>
    </row>
    <row r="39" spans="1:27" s="188" customFormat="1" ht="25.5" x14ac:dyDescent="0.2">
      <c r="A39" s="230">
        <v>23</v>
      </c>
      <c r="B39" s="194"/>
      <c r="C39" s="194" t="s">
        <v>100</v>
      </c>
      <c r="D39" s="244" t="s">
        <v>99</v>
      </c>
      <c r="E39" s="166" t="s">
        <v>104</v>
      </c>
      <c r="F39" s="194" t="s">
        <v>79</v>
      </c>
      <c r="G39" s="202">
        <v>1</v>
      </c>
      <c r="H39" s="199"/>
      <c r="I39" s="199">
        <f t="shared" si="5"/>
        <v>0</v>
      </c>
      <c r="J39" s="198">
        <v>21</v>
      </c>
      <c r="K39" s="199">
        <f t="shared" si="4"/>
        <v>0</v>
      </c>
      <c r="L39" s="253"/>
      <c r="M39" s="253"/>
      <c r="N39" s="253"/>
      <c r="O39" s="253"/>
      <c r="P39" s="253"/>
      <c r="Q39" s="253"/>
      <c r="R39" s="253"/>
      <c r="S39" s="253"/>
      <c r="T39" s="253"/>
      <c r="U39" s="253"/>
      <c r="V39" s="253"/>
      <c r="W39" s="253"/>
      <c r="X39" s="253"/>
      <c r="Y39" s="253"/>
      <c r="Z39" s="253"/>
      <c r="AA39" s="253"/>
    </row>
    <row r="40" spans="1:27" s="188" customFormat="1" ht="38.25" x14ac:dyDescent="0.2">
      <c r="A40" s="230">
        <v>24</v>
      </c>
      <c r="B40" s="194"/>
      <c r="C40" s="194" t="s">
        <v>100</v>
      </c>
      <c r="D40" s="244" t="s">
        <v>85</v>
      </c>
      <c r="E40" s="166" t="s">
        <v>132</v>
      </c>
      <c r="F40" s="194" t="s">
        <v>79</v>
      </c>
      <c r="G40" s="202">
        <v>1</v>
      </c>
      <c r="H40" s="203"/>
      <c r="I40" s="199">
        <f t="shared" si="5"/>
        <v>0</v>
      </c>
      <c r="J40" s="198">
        <v>21</v>
      </c>
      <c r="K40" s="199">
        <f t="shared" si="4"/>
        <v>0</v>
      </c>
      <c r="L40" s="253"/>
      <c r="M40" s="305"/>
      <c r="N40" s="252"/>
      <c r="O40" s="253"/>
      <c r="P40" s="253"/>
      <c r="Q40" s="253"/>
      <c r="R40" s="253"/>
      <c r="S40" s="253"/>
      <c r="T40" s="253"/>
      <c r="U40" s="253"/>
      <c r="V40" s="253"/>
      <c r="W40" s="253"/>
      <c r="X40" s="253"/>
      <c r="Y40" s="253"/>
      <c r="Z40" s="253"/>
      <c r="AA40" s="253"/>
    </row>
    <row r="41" spans="1:27" s="136" customFormat="1" ht="25.5" x14ac:dyDescent="0.2">
      <c r="A41" s="227">
        <v>25</v>
      </c>
      <c r="B41" s="144"/>
      <c r="C41" s="144" t="s">
        <v>100</v>
      </c>
      <c r="D41" s="184" t="s">
        <v>170</v>
      </c>
      <c r="E41" s="167" t="s">
        <v>197</v>
      </c>
      <c r="F41" s="144" t="s">
        <v>79</v>
      </c>
      <c r="G41" s="145">
        <v>1</v>
      </c>
      <c r="H41" s="146"/>
      <c r="I41" s="199">
        <f t="shared" ref="I41:I45" si="6">ROUND(G41*H41,2)</f>
        <v>0</v>
      </c>
      <c r="J41" s="198">
        <v>21</v>
      </c>
      <c r="K41" s="199">
        <f t="shared" ref="K41:K45" si="7">I41+((I41/100)*J41)</f>
        <v>0</v>
      </c>
      <c r="L41" s="146"/>
      <c r="M41" s="232"/>
      <c r="N41" s="232"/>
      <c r="O41" s="146"/>
      <c r="P41" s="146"/>
      <c r="Q41" s="146"/>
      <c r="R41" s="253"/>
      <c r="S41" s="253"/>
      <c r="T41" s="253"/>
      <c r="U41" s="146"/>
      <c r="V41" s="146"/>
      <c r="W41" s="146"/>
      <c r="X41" s="146"/>
      <c r="Y41" s="146"/>
      <c r="Z41" s="229"/>
      <c r="AA41" s="229"/>
    </row>
    <row r="42" spans="1:27" s="136" customFormat="1" ht="25.5" x14ac:dyDescent="0.2">
      <c r="A42" s="227">
        <v>26</v>
      </c>
      <c r="B42" s="144"/>
      <c r="C42" s="144" t="s">
        <v>100</v>
      </c>
      <c r="D42" s="184" t="s">
        <v>198</v>
      </c>
      <c r="E42" s="167" t="s">
        <v>199</v>
      </c>
      <c r="F42" s="144" t="s">
        <v>79</v>
      </c>
      <c r="G42" s="145">
        <f>G41</f>
        <v>1</v>
      </c>
      <c r="H42" s="146"/>
      <c r="I42" s="199">
        <f t="shared" si="6"/>
        <v>0</v>
      </c>
      <c r="J42" s="198">
        <v>21</v>
      </c>
      <c r="K42" s="199">
        <f t="shared" si="7"/>
        <v>0</v>
      </c>
      <c r="L42" s="146"/>
      <c r="M42" s="232"/>
      <c r="N42" s="232"/>
      <c r="O42" s="146"/>
      <c r="P42" s="146"/>
      <c r="Q42" s="146"/>
      <c r="R42" s="253"/>
      <c r="S42" s="253"/>
      <c r="T42" s="253"/>
      <c r="U42" s="146"/>
      <c r="V42" s="146"/>
      <c r="W42" s="146"/>
      <c r="X42" s="146"/>
      <c r="Y42" s="146"/>
      <c r="Z42" s="229"/>
      <c r="AA42" s="229"/>
    </row>
    <row r="43" spans="1:27" s="136" customFormat="1" ht="25.5" x14ac:dyDescent="0.2">
      <c r="A43" s="227">
        <v>27</v>
      </c>
      <c r="B43" s="144"/>
      <c r="C43" s="144" t="s">
        <v>100</v>
      </c>
      <c r="D43" s="184" t="s">
        <v>200</v>
      </c>
      <c r="E43" s="167" t="s">
        <v>201</v>
      </c>
      <c r="F43" s="144" t="s">
        <v>79</v>
      </c>
      <c r="G43" s="145">
        <f>G41</f>
        <v>1</v>
      </c>
      <c r="H43" s="146"/>
      <c r="I43" s="199">
        <f t="shared" si="6"/>
        <v>0</v>
      </c>
      <c r="J43" s="198">
        <v>21</v>
      </c>
      <c r="K43" s="199">
        <f t="shared" si="7"/>
        <v>0</v>
      </c>
      <c r="L43" s="146"/>
      <c r="M43" s="232"/>
      <c r="N43" s="232"/>
      <c r="O43" s="146"/>
      <c r="P43" s="146"/>
      <c r="Q43" s="146"/>
      <c r="R43" s="253"/>
      <c r="S43" s="253"/>
      <c r="T43" s="253"/>
      <c r="U43" s="146"/>
      <c r="V43" s="146"/>
      <c r="W43" s="146"/>
      <c r="X43" s="146"/>
      <c r="Y43" s="146"/>
      <c r="Z43" s="229"/>
      <c r="AA43" s="229"/>
    </row>
    <row r="44" spans="1:27" s="136" customFormat="1" ht="25.5" x14ac:dyDescent="0.2">
      <c r="A44" s="227">
        <v>28</v>
      </c>
      <c r="B44" s="144"/>
      <c r="C44" s="144" t="s">
        <v>100</v>
      </c>
      <c r="D44" s="184" t="s">
        <v>202</v>
      </c>
      <c r="E44" s="167" t="s">
        <v>203</v>
      </c>
      <c r="F44" s="144" t="s">
        <v>79</v>
      </c>
      <c r="G44" s="145">
        <f>G41*8</f>
        <v>8</v>
      </c>
      <c r="H44" s="146"/>
      <c r="I44" s="199">
        <f t="shared" si="6"/>
        <v>0</v>
      </c>
      <c r="J44" s="198">
        <v>21</v>
      </c>
      <c r="K44" s="199">
        <f t="shared" si="7"/>
        <v>0</v>
      </c>
      <c r="L44" s="146"/>
      <c r="M44" s="232"/>
      <c r="N44" s="232"/>
      <c r="O44" s="146"/>
      <c r="P44" s="146"/>
      <c r="Q44" s="146"/>
      <c r="R44" s="253"/>
      <c r="S44" s="253"/>
      <c r="T44" s="253"/>
      <c r="U44" s="146"/>
      <c r="V44" s="146"/>
      <c r="W44" s="146"/>
      <c r="X44" s="146"/>
      <c r="Y44" s="146"/>
      <c r="Z44" s="229"/>
      <c r="AA44" s="229"/>
    </row>
    <row r="45" spans="1:27" s="136" customFormat="1" ht="25.5" x14ac:dyDescent="0.2">
      <c r="A45" s="227">
        <v>29</v>
      </c>
      <c r="B45" s="144"/>
      <c r="C45" s="144" t="s">
        <v>100</v>
      </c>
      <c r="D45" s="184" t="s">
        <v>204</v>
      </c>
      <c r="E45" s="167" t="s">
        <v>205</v>
      </c>
      <c r="F45" s="144" t="s">
        <v>79</v>
      </c>
      <c r="G45" s="145">
        <f>G41*2</f>
        <v>2</v>
      </c>
      <c r="H45" s="146"/>
      <c r="I45" s="199">
        <f t="shared" si="6"/>
        <v>0</v>
      </c>
      <c r="J45" s="198">
        <v>21</v>
      </c>
      <c r="K45" s="199">
        <f t="shared" si="7"/>
        <v>0</v>
      </c>
      <c r="L45" s="146"/>
      <c r="M45" s="232"/>
      <c r="N45" s="232"/>
      <c r="O45" s="146"/>
      <c r="P45" s="146"/>
      <c r="Q45" s="146"/>
      <c r="R45" s="253"/>
      <c r="S45" s="253"/>
      <c r="T45" s="253"/>
      <c r="U45" s="146"/>
      <c r="V45" s="146"/>
      <c r="W45" s="146"/>
      <c r="X45" s="146"/>
      <c r="Y45" s="146"/>
      <c r="Z45" s="229"/>
      <c r="AA45" s="229"/>
    </row>
    <row r="46" spans="1:27" s="188" customFormat="1" x14ac:dyDescent="0.2">
      <c r="A46" s="230"/>
      <c r="B46" s="200"/>
      <c r="C46" s="237"/>
      <c r="D46" s="240"/>
      <c r="E46" s="219" t="s">
        <v>105</v>
      </c>
      <c r="F46" s="237"/>
      <c r="G46" s="251"/>
      <c r="H46" s="251"/>
      <c r="I46" s="201">
        <f>SUM(I47:I54)</f>
        <v>0</v>
      </c>
      <c r="J46" s="198"/>
      <c r="K46" s="199"/>
      <c r="L46" s="253"/>
      <c r="M46" s="232"/>
      <c r="N46" s="232"/>
      <c r="O46" s="253"/>
      <c r="P46" s="253"/>
      <c r="Q46" s="253"/>
      <c r="R46" s="253"/>
      <c r="S46" s="253"/>
      <c r="T46" s="253"/>
      <c r="U46" s="253"/>
      <c r="V46" s="253"/>
      <c r="W46" s="253"/>
      <c r="X46" s="253"/>
      <c r="Y46" s="253"/>
      <c r="Z46" s="253"/>
      <c r="AA46" s="253"/>
    </row>
    <row r="47" spans="1:27" s="188" customFormat="1" ht="89.25" x14ac:dyDescent="0.2">
      <c r="A47" s="230">
        <v>30</v>
      </c>
      <c r="B47" s="194"/>
      <c r="C47" s="194" t="s">
        <v>100</v>
      </c>
      <c r="D47" s="161" t="s">
        <v>106</v>
      </c>
      <c r="E47" s="180" t="s">
        <v>107</v>
      </c>
      <c r="F47" s="144" t="s">
        <v>79</v>
      </c>
      <c r="G47" s="145">
        <v>1</v>
      </c>
      <c r="H47" s="146"/>
      <c r="I47" s="146">
        <f>ROUND(G47*H47,2)</f>
        <v>0</v>
      </c>
      <c r="J47" s="147">
        <v>21</v>
      </c>
      <c r="K47" s="146">
        <f t="shared" ref="K47:K54" si="8">I47+((I47/100)*J47)</f>
        <v>0</v>
      </c>
      <c r="L47" s="253"/>
      <c r="M47" s="306"/>
      <c r="N47" s="232"/>
      <c r="O47" s="253"/>
      <c r="P47" s="253"/>
      <c r="Q47" s="253"/>
      <c r="R47" s="253"/>
      <c r="S47" s="253"/>
      <c r="T47" s="253"/>
      <c r="U47" s="253"/>
      <c r="V47" s="253"/>
      <c r="W47" s="253"/>
      <c r="X47" s="253"/>
      <c r="Y47" s="253"/>
      <c r="Z47" s="253"/>
      <c r="AA47" s="253"/>
    </row>
    <row r="48" spans="1:27" s="188" customFormat="1" ht="114.75" x14ac:dyDescent="0.2">
      <c r="A48" s="230">
        <v>31</v>
      </c>
      <c r="B48" s="194"/>
      <c r="C48" s="194" t="s">
        <v>100</v>
      </c>
      <c r="D48" s="161" t="s">
        <v>108</v>
      </c>
      <c r="E48" s="180" t="s">
        <v>231</v>
      </c>
      <c r="F48" s="144" t="s">
        <v>79</v>
      </c>
      <c r="G48" s="145">
        <v>1</v>
      </c>
      <c r="H48" s="146"/>
      <c r="I48" s="146">
        <f>ROUND(G48*H48,2)</f>
        <v>0</v>
      </c>
      <c r="J48" s="147">
        <v>21</v>
      </c>
      <c r="K48" s="146">
        <f t="shared" si="8"/>
        <v>0</v>
      </c>
      <c r="L48" s="253"/>
      <c r="M48" s="306"/>
      <c r="N48" s="232"/>
      <c r="O48" s="253"/>
      <c r="P48" s="253"/>
      <c r="Q48" s="253"/>
      <c r="R48" s="253"/>
      <c r="S48" s="253"/>
      <c r="T48" s="253"/>
      <c r="U48" s="253"/>
      <c r="V48" s="253"/>
      <c r="W48" s="253"/>
      <c r="X48" s="253"/>
      <c r="Y48" s="253"/>
      <c r="Z48" s="253"/>
      <c r="AA48" s="253"/>
    </row>
    <row r="49" spans="1:27" s="188" customFormat="1" ht="76.5" x14ac:dyDescent="0.2">
      <c r="A49" s="230">
        <v>32</v>
      </c>
      <c r="B49" s="194"/>
      <c r="C49" s="194" t="s">
        <v>100</v>
      </c>
      <c r="D49" s="161" t="s">
        <v>109</v>
      </c>
      <c r="E49" s="181" t="s">
        <v>245</v>
      </c>
      <c r="F49" s="144" t="s">
        <v>79</v>
      </c>
      <c r="G49" s="145">
        <v>1</v>
      </c>
      <c r="H49" s="146"/>
      <c r="I49" s="146">
        <f t="shared" ref="I49:I51" si="9">ROUND(G49*H49,2)</f>
        <v>0</v>
      </c>
      <c r="J49" s="147">
        <v>21</v>
      </c>
      <c r="K49" s="146">
        <f t="shared" si="8"/>
        <v>0</v>
      </c>
      <c r="L49" s="253"/>
      <c r="M49" s="306"/>
      <c r="N49" s="232"/>
      <c r="O49" s="253"/>
      <c r="P49" s="253"/>
      <c r="Q49" s="253"/>
      <c r="R49" s="253"/>
      <c r="S49" s="253"/>
      <c r="T49" s="253"/>
      <c r="U49" s="253"/>
      <c r="V49" s="253"/>
      <c r="W49" s="253"/>
      <c r="X49" s="253"/>
      <c r="Y49" s="253"/>
      <c r="Z49" s="253"/>
      <c r="AA49" s="253"/>
    </row>
    <row r="50" spans="1:27" s="188" customFormat="1" ht="102" x14ac:dyDescent="0.2">
      <c r="A50" s="230">
        <v>33</v>
      </c>
      <c r="B50" s="194"/>
      <c r="C50" s="194" t="s">
        <v>100</v>
      </c>
      <c r="D50" s="161" t="s">
        <v>110</v>
      </c>
      <c r="E50" s="181" t="s">
        <v>111</v>
      </c>
      <c r="F50" s="144" t="s">
        <v>79</v>
      </c>
      <c r="G50" s="156">
        <v>1</v>
      </c>
      <c r="H50" s="146"/>
      <c r="I50" s="146">
        <f t="shared" si="9"/>
        <v>0</v>
      </c>
      <c r="J50" s="147">
        <v>21</v>
      </c>
      <c r="K50" s="146">
        <f t="shared" si="8"/>
        <v>0</v>
      </c>
      <c r="L50" s="253"/>
      <c r="M50" s="232"/>
      <c r="N50" s="232"/>
      <c r="O50" s="253"/>
      <c r="P50" s="253"/>
      <c r="Q50" s="253"/>
      <c r="R50" s="253"/>
      <c r="S50" s="253"/>
      <c r="T50" s="253"/>
      <c r="U50" s="253"/>
      <c r="V50" s="253"/>
      <c r="W50" s="253"/>
      <c r="X50" s="253"/>
      <c r="Y50" s="253"/>
      <c r="Z50" s="253"/>
      <c r="AA50" s="253"/>
    </row>
    <row r="51" spans="1:27" s="188" customFormat="1" ht="38.25" x14ac:dyDescent="0.2">
      <c r="A51" s="230">
        <v>34</v>
      </c>
      <c r="B51" s="194"/>
      <c r="C51" s="144" t="s">
        <v>100</v>
      </c>
      <c r="D51" s="161" t="s">
        <v>134</v>
      </c>
      <c r="E51" s="181" t="s">
        <v>232</v>
      </c>
      <c r="F51" s="144" t="s">
        <v>79</v>
      </c>
      <c r="G51" s="156">
        <v>1</v>
      </c>
      <c r="H51" s="146"/>
      <c r="I51" s="146">
        <f t="shared" si="9"/>
        <v>0</v>
      </c>
      <c r="J51" s="147">
        <v>21</v>
      </c>
      <c r="K51" s="146">
        <f t="shared" si="8"/>
        <v>0</v>
      </c>
      <c r="L51" s="253"/>
      <c r="M51" s="232"/>
      <c r="N51" s="232"/>
      <c r="O51" s="253"/>
      <c r="P51" s="253"/>
      <c r="Q51" s="253"/>
      <c r="R51" s="253"/>
      <c r="S51" s="253"/>
      <c r="T51" s="253"/>
      <c r="U51" s="253"/>
      <c r="V51" s="253"/>
      <c r="W51" s="253"/>
      <c r="X51" s="253"/>
      <c r="Y51" s="253"/>
      <c r="Z51" s="253"/>
      <c r="AA51" s="253"/>
    </row>
    <row r="52" spans="1:27" s="188" customFormat="1" ht="51" x14ac:dyDescent="0.2">
      <c r="A52" s="230">
        <v>35</v>
      </c>
      <c r="B52" s="194"/>
      <c r="C52" s="205" t="s">
        <v>100</v>
      </c>
      <c r="D52" s="270" t="s">
        <v>103</v>
      </c>
      <c r="E52" s="301" t="s">
        <v>136</v>
      </c>
      <c r="F52" s="152" t="s">
        <v>79</v>
      </c>
      <c r="G52" s="156">
        <v>1</v>
      </c>
      <c r="H52" s="157"/>
      <c r="I52" s="157">
        <f>ROUND(G52*H52,2)</f>
        <v>0</v>
      </c>
      <c r="J52" s="158">
        <v>21</v>
      </c>
      <c r="K52" s="157">
        <f t="shared" si="8"/>
        <v>0</v>
      </c>
      <c r="L52" s="253"/>
      <c r="M52" s="232"/>
      <c r="N52" s="232"/>
      <c r="O52" s="253"/>
      <c r="P52" s="253"/>
      <c r="Q52" s="253"/>
      <c r="R52" s="253"/>
      <c r="S52" s="253"/>
      <c r="T52" s="253"/>
      <c r="U52" s="253"/>
      <c r="V52" s="253"/>
      <c r="W52" s="253"/>
      <c r="X52" s="253"/>
      <c r="Y52" s="253"/>
      <c r="Z52" s="253"/>
      <c r="AA52" s="253"/>
    </row>
    <row r="53" spans="1:27" s="188" customFormat="1" ht="25.5" x14ac:dyDescent="0.2">
      <c r="A53" s="230">
        <v>36</v>
      </c>
      <c r="B53" s="194"/>
      <c r="C53" s="194" t="s">
        <v>100</v>
      </c>
      <c r="D53" s="185" t="s">
        <v>114</v>
      </c>
      <c r="E53" s="166" t="s">
        <v>115</v>
      </c>
      <c r="F53" s="194" t="s">
        <v>79</v>
      </c>
      <c r="G53" s="202">
        <v>1</v>
      </c>
      <c r="H53" s="203"/>
      <c r="I53" s="199">
        <f t="shared" ref="I53:I54" si="10">ROUND(G53*H53,2)</f>
        <v>0</v>
      </c>
      <c r="J53" s="198">
        <v>21</v>
      </c>
      <c r="K53" s="199">
        <f t="shared" si="8"/>
        <v>0</v>
      </c>
      <c r="L53" s="253"/>
      <c r="M53" s="232"/>
      <c r="N53" s="232"/>
      <c r="O53" s="253"/>
      <c r="P53" s="253"/>
      <c r="Q53" s="253"/>
      <c r="R53" s="253"/>
      <c r="S53" s="253"/>
      <c r="T53" s="253"/>
      <c r="U53" s="253"/>
      <c r="V53" s="253"/>
      <c r="W53" s="253"/>
      <c r="X53" s="253"/>
      <c r="Y53" s="253"/>
      <c r="Z53" s="253"/>
      <c r="AA53" s="253"/>
    </row>
    <row r="54" spans="1:27" s="188" customFormat="1" ht="89.25" x14ac:dyDescent="0.2">
      <c r="A54" s="230">
        <v>37</v>
      </c>
      <c r="B54" s="194"/>
      <c r="C54" s="194" t="s">
        <v>100</v>
      </c>
      <c r="D54" s="161" t="s">
        <v>112</v>
      </c>
      <c r="E54" s="167" t="s">
        <v>125</v>
      </c>
      <c r="F54" s="194" t="s">
        <v>79</v>
      </c>
      <c r="G54" s="202">
        <v>1</v>
      </c>
      <c r="H54" s="199"/>
      <c r="I54" s="199">
        <f t="shared" si="10"/>
        <v>0</v>
      </c>
      <c r="J54" s="198">
        <v>21</v>
      </c>
      <c r="K54" s="199">
        <f t="shared" si="8"/>
        <v>0</v>
      </c>
      <c r="L54" s="253"/>
      <c r="M54" s="232"/>
      <c r="N54" s="232"/>
      <c r="O54" s="253"/>
      <c r="P54" s="253"/>
      <c r="Q54" s="253"/>
      <c r="R54" s="253"/>
      <c r="S54" s="253"/>
      <c r="T54" s="253"/>
      <c r="U54" s="253"/>
      <c r="V54" s="253"/>
      <c r="W54" s="253"/>
      <c r="X54" s="253"/>
      <c r="Y54" s="253"/>
      <c r="Z54" s="253"/>
      <c r="AA54" s="253"/>
    </row>
    <row r="55" spans="1:27" s="214" customFormat="1" x14ac:dyDescent="0.2">
      <c r="A55" s="230"/>
      <c r="B55" s="234"/>
      <c r="C55" s="234"/>
      <c r="D55" s="241"/>
      <c r="E55" s="222" t="s">
        <v>96</v>
      </c>
      <c r="F55" s="234"/>
      <c r="G55" s="252"/>
      <c r="H55" s="252"/>
      <c r="I55" s="215">
        <f>I14</f>
        <v>0</v>
      </c>
      <c r="J55" s="252"/>
      <c r="K55" s="252"/>
      <c r="L55" s="252"/>
      <c r="M55" s="232"/>
      <c r="N55" s="232"/>
      <c r="O55" s="252"/>
      <c r="P55" s="252"/>
      <c r="Q55" s="252"/>
      <c r="R55" s="252"/>
      <c r="S55" s="252"/>
      <c r="T55" s="252"/>
      <c r="U55" s="252"/>
      <c r="V55" s="252"/>
      <c r="W55" s="252"/>
      <c r="X55" s="252"/>
      <c r="Y55" s="252"/>
      <c r="Z55" s="252"/>
      <c r="AA55" s="252"/>
    </row>
    <row r="56" spans="1:27" x14ac:dyDescent="0.2">
      <c r="A56" s="230"/>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866E-6D8E-4CBE-920D-99D971EB33C6}">
  <sheetPr>
    <pageSetUpPr fitToPage="1"/>
  </sheetPr>
  <dimension ref="A1:AA83"/>
  <sheetViews>
    <sheetView showGridLines="0" zoomScaleNormal="100" workbookViewId="0">
      <selection activeCell="E21" sqref="E21"/>
    </sheetView>
  </sheetViews>
  <sheetFormatPr defaultRowHeight="12.75" x14ac:dyDescent="0.2"/>
  <cols>
    <col min="1" max="1" width="5.5703125" style="232" customWidth="1"/>
    <col min="2" max="2" width="4.42578125" style="236" customWidth="1"/>
    <col min="3" max="3" width="6" style="236" customWidth="1"/>
    <col min="4" max="4" width="12.7109375" style="245" customWidth="1"/>
    <col min="5" max="5" width="94.28515625" style="224" customWidth="1"/>
    <col min="6" max="6" width="7.7109375" style="236" customWidth="1"/>
    <col min="7" max="7" width="9.85546875" style="232" customWidth="1"/>
    <col min="8" max="8" width="13.140625" style="232" customWidth="1"/>
    <col min="9" max="9" width="15.5703125" style="232" customWidth="1"/>
    <col min="10" max="10" width="6.7109375" style="232" customWidth="1"/>
    <col min="11" max="11" width="15.5703125" style="232" customWidth="1"/>
    <col min="12" max="12" width="9.140625" style="232"/>
    <col min="13" max="14" width="16.5703125" style="232" customWidth="1"/>
    <col min="15" max="27" width="9.140625" style="232"/>
    <col min="28" max="16384" width="9.140625" style="186"/>
  </cols>
  <sheetData>
    <row r="1" spans="1:27" s="216" customFormat="1" ht="18" x14ac:dyDescent="0.2">
      <c r="A1" s="258" t="s">
        <v>101</v>
      </c>
      <c r="B1" s="259"/>
      <c r="C1" s="259"/>
      <c r="D1" s="242"/>
      <c r="E1" s="242"/>
      <c r="F1" s="259"/>
      <c r="G1" s="259"/>
      <c r="H1" s="259"/>
      <c r="I1" s="259"/>
      <c r="J1" s="259"/>
      <c r="K1" s="259"/>
    </row>
    <row r="2" spans="1:27" s="216" customFormat="1" x14ac:dyDescent="0.2">
      <c r="A2" s="260" t="s">
        <v>61</v>
      </c>
      <c r="B2" s="259"/>
      <c r="C2" s="187" t="s">
        <v>257</v>
      </c>
      <c r="D2" s="238"/>
      <c r="E2" s="238"/>
      <c r="F2" s="259"/>
      <c r="G2" s="259"/>
      <c r="H2" s="259"/>
      <c r="I2" s="259"/>
      <c r="J2" s="259"/>
      <c r="K2" s="259"/>
    </row>
    <row r="3" spans="1:27" s="216" customFormat="1" x14ac:dyDescent="0.2">
      <c r="A3" s="260" t="s">
        <v>62</v>
      </c>
      <c r="B3" s="259"/>
      <c r="C3" s="323" t="s">
        <v>121</v>
      </c>
      <c r="D3" s="323"/>
      <c r="E3" s="323"/>
      <c r="F3" s="259"/>
      <c r="G3" s="259"/>
      <c r="H3" s="259"/>
      <c r="I3" s="187"/>
      <c r="J3" s="259"/>
      <c r="K3" s="259"/>
    </row>
    <row r="4" spans="1:27" s="216" customFormat="1" x14ac:dyDescent="0.2">
      <c r="A4" s="260" t="s">
        <v>63</v>
      </c>
      <c r="B4" s="259"/>
      <c r="C4" s="187" t="s">
        <v>82</v>
      </c>
      <c r="D4" s="238"/>
      <c r="E4" s="238"/>
      <c r="F4" s="259"/>
      <c r="G4" s="259"/>
      <c r="H4" s="259"/>
      <c r="I4" s="187"/>
      <c r="J4" s="259"/>
      <c r="K4" s="259"/>
    </row>
    <row r="5" spans="1:27" s="216" customFormat="1" x14ac:dyDescent="0.2">
      <c r="A5" s="259" t="s">
        <v>71</v>
      </c>
      <c r="B5" s="259"/>
      <c r="C5" s="187" t="s">
        <v>2</v>
      </c>
      <c r="D5" s="238"/>
      <c r="E5" s="238"/>
      <c r="F5" s="259"/>
      <c r="G5" s="259"/>
      <c r="H5" s="259"/>
      <c r="I5" s="187"/>
      <c r="J5" s="259"/>
      <c r="K5" s="259"/>
    </row>
    <row r="6" spans="1:27" s="216" customFormat="1" x14ac:dyDescent="0.2">
      <c r="A6" s="259"/>
      <c r="B6" s="259"/>
      <c r="C6" s="187"/>
      <c r="D6" s="238"/>
      <c r="E6" s="238"/>
      <c r="F6" s="259"/>
      <c r="G6" s="259"/>
      <c r="H6" s="259"/>
      <c r="I6" s="187"/>
      <c r="J6" s="259"/>
      <c r="K6" s="259"/>
    </row>
    <row r="7" spans="1:27" s="216" customFormat="1" x14ac:dyDescent="0.2">
      <c r="A7" s="259" t="s">
        <v>65</v>
      </c>
      <c r="B7" s="259"/>
      <c r="C7" s="323" t="s">
        <v>122</v>
      </c>
      <c r="D7" s="323"/>
      <c r="E7" s="323"/>
      <c r="F7" s="259"/>
      <c r="G7" s="259"/>
      <c r="H7" s="259"/>
      <c r="I7" s="187"/>
      <c r="J7" s="259"/>
      <c r="K7" s="259"/>
    </row>
    <row r="8" spans="1:27" s="216" customFormat="1" x14ac:dyDescent="0.2">
      <c r="A8" s="259" t="s">
        <v>66</v>
      </c>
      <c r="B8" s="259"/>
      <c r="C8" s="323" t="s">
        <v>2</v>
      </c>
      <c r="D8" s="323"/>
      <c r="E8" s="238"/>
      <c r="F8" s="259"/>
      <c r="G8" s="259"/>
      <c r="H8" s="259"/>
      <c r="I8" s="187"/>
      <c r="J8" s="259"/>
      <c r="K8" s="259"/>
    </row>
    <row r="9" spans="1:27" s="216" customFormat="1" x14ac:dyDescent="0.2">
      <c r="A9" s="259" t="s">
        <v>67</v>
      </c>
      <c r="B9" s="259"/>
      <c r="C9" s="324" t="s">
        <v>250</v>
      </c>
      <c r="D9" s="324"/>
      <c r="E9" s="238"/>
      <c r="F9" s="259"/>
      <c r="G9" s="259"/>
      <c r="H9" s="259"/>
      <c r="I9" s="187"/>
      <c r="J9" s="259"/>
      <c r="K9" s="259"/>
    </row>
    <row r="10" spans="1:27" s="216" customFormat="1" x14ac:dyDescent="0.2">
      <c r="A10" s="259"/>
      <c r="B10" s="259"/>
      <c r="C10" s="259"/>
      <c r="D10" s="242"/>
      <c r="E10" s="242"/>
      <c r="F10" s="259"/>
      <c r="G10" s="259"/>
      <c r="H10" s="259"/>
      <c r="I10" s="259"/>
      <c r="J10" s="259"/>
      <c r="K10" s="259"/>
    </row>
    <row r="11" spans="1:27" s="257" customFormat="1" ht="38.25" x14ac:dyDescent="0.2">
      <c r="A11" s="189" t="s">
        <v>72</v>
      </c>
      <c r="B11" s="190" t="s">
        <v>73</v>
      </c>
      <c r="C11" s="190" t="s">
        <v>74</v>
      </c>
      <c r="D11" s="190" t="s">
        <v>162</v>
      </c>
      <c r="E11" s="190" t="s">
        <v>94</v>
      </c>
      <c r="F11" s="190" t="s">
        <v>76</v>
      </c>
      <c r="G11" s="190" t="s">
        <v>77</v>
      </c>
      <c r="H11" s="190" t="s">
        <v>97</v>
      </c>
      <c r="I11" s="190" t="s">
        <v>98</v>
      </c>
      <c r="J11" s="190" t="s">
        <v>78</v>
      </c>
      <c r="K11" s="190" t="s">
        <v>95</v>
      </c>
      <c r="M11" s="302" t="s">
        <v>246</v>
      </c>
      <c r="N11" s="302" t="s">
        <v>247</v>
      </c>
    </row>
    <row r="12" spans="1:27" s="236" customFormat="1" x14ac:dyDescent="0.2">
      <c r="A12" s="191">
        <v>1</v>
      </c>
      <c r="B12" s="192">
        <v>2</v>
      </c>
      <c r="C12" s="192">
        <v>3</v>
      </c>
      <c r="D12" s="193">
        <v>4</v>
      </c>
      <c r="E12" s="193">
        <v>5</v>
      </c>
      <c r="F12" s="192">
        <v>6</v>
      </c>
      <c r="G12" s="192">
        <v>7</v>
      </c>
      <c r="H12" s="192">
        <v>8</v>
      </c>
      <c r="I12" s="192">
        <v>9</v>
      </c>
      <c r="J12" s="192">
        <v>10</v>
      </c>
      <c r="K12" s="192">
        <v>11</v>
      </c>
      <c r="M12" s="151">
        <v>11</v>
      </c>
      <c r="N12" s="151">
        <v>12</v>
      </c>
    </row>
    <row r="13" spans="1:27" x14ac:dyDescent="0.2">
      <c r="A13" s="231"/>
      <c r="B13" s="235"/>
      <c r="C13" s="235"/>
      <c r="D13" s="243"/>
      <c r="E13" s="217"/>
      <c r="F13" s="235"/>
      <c r="G13" s="231"/>
      <c r="H13" s="231"/>
      <c r="I13" s="231"/>
      <c r="J13" s="231"/>
      <c r="K13" s="231"/>
    </row>
    <row r="14" spans="1:27" s="196" customFormat="1" x14ac:dyDescent="0.2">
      <c r="A14" s="289"/>
      <c r="B14" s="218"/>
      <c r="C14" s="249"/>
      <c r="D14" s="239" t="s">
        <v>86</v>
      </c>
      <c r="E14" s="195" t="s">
        <v>209</v>
      </c>
      <c r="F14" s="249"/>
      <c r="G14" s="250"/>
      <c r="H14" s="250"/>
      <c r="I14" s="197">
        <f>I15+I24+I47++I53+I42</f>
        <v>0</v>
      </c>
      <c r="J14" s="250"/>
      <c r="K14" s="199"/>
      <c r="L14" s="250"/>
      <c r="M14" s="250"/>
      <c r="N14" s="250"/>
      <c r="O14" s="250"/>
      <c r="P14" s="250"/>
      <c r="Q14" s="250"/>
      <c r="R14" s="250"/>
      <c r="S14" s="250"/>
      <c r="T14" s="250"/>
      <c r="U14" s="250"/>
      <c r="V14" s="250"/>
      <c r="W14" s="250"/>
      <c r="X14" s="250"/>
      <c r="Y14" s="250"/>
      <c r="Z14" s="250"/>
      <c r="AA14" s="250"/>
    </row>
    <row r="15" spans="1:27" s="188" customFormat="1" x14ac:dyDescent="0.2">
      <c r="A15" s="230"/>
      <c r="B15" s="200"/>
      <c r="C15" s="237"/>
      <c r="D15" s="240"/>
      <c r="E15" s="276" t="s">
        <v>227</v>
      </c>
      <c r="F15" s="237"/>
      <c r="G15" s="251"/>
      <c r="H15" s="251"/>
      <c r="I15" s="201">
        <f>SUM(I16:I23)</f>
        <v>0</v>
      </c>
      <c r="J15" s="198"/>
      <c r="K15" s="199"/>
      <c r="L15" s="253"/>
      <c r="M15" s="253"/>
      <c r="N15" s="253"/>
      <c r="O15" s="253"/>
      <c r="P15" s="253"/>
      <c r="Q15" s="253"/>
      <c r="R15" s="253"/>
      <c r="S15" s="253"/>
      <c r="T15" s="253"/>
      <c r="U15" s="253"/>
      <c r="V15" s="253"/>
      <c r="W15" s="253"/>
      <c r="X15" s="253"/>
      <c r="Y15" s="253"/>
      <c r="Z15" s="253"/>
      <c r="AA15" s="253"/>
    </row>
    <row r="16" spans="1:27" s="136" customFormat="1" ht="63.75" x14ac:dyDescent="0.2">
      <c r="A16" s="227">
        <v>1</v>
      </c>
      <c r="B16" s="144"/>
      <c r="C16" s="144" t="s">
        <v>100</v>
      </c>
      <c r="D16" s="184" t="s">
        <v>127</v>
      </c>
      <c r="E16" s="167" t="s">
        <v>126</v>
      </c>
      <c r="F16" s="144" t="s">
        <v>79</v>
      </c>
      <c r="G16" s="145">
        <v>1</v>
      </c>
      <c r="H16" s="146"/>
      <c r="I16" s="146">
        <f t="shared" ref="I16:I17" si="0">ROUND(G16*H16,2)</f>
        <v>0</v>
      </c>
      <c r="J16" s="147">
        <v>21</v>
      </c>
      <c r="K16" s="146">
        <f t="shared" ref="K16:K17" si="1">I16+((I16/100)*J16)</f>
        <v>0</v>
      </c>
      <c r="L16" s="229"/>
      <c r="M16" s="303"/>
      <c r="N16" s="229"/>
      <c r="O16" s="229"/>
      <c r="P16" s="229"/>
      <c r="Q16" s="229"/>
      <c r="R16" s="229"/>
      <c r="S16" s="229"/>
      <c r="T16" s="229"/>
      <c r="U16" s="229"/>
      <c r="V16" s="229"/>
      <c r="W16" s="229"/>
      <c r="X16" s="229"/>
      <c r="Y16" s="229"/>
      <c r="Z16" s="229"/>
      <c r="AA16" s="229"/>
    </row>
    <row r="17" spans="1:27" s="136" customFormat="1" ht="89.25" x14ac:dyDescent="0.2">
      <c r="A17" s="227">
        <v>2</v>
      </c>
      <c r="B17" s="144"/>
      <c r="C17" s="144" t="s">
        <v>100</v>
      </c>
      <c r="D17" s="184" t="s">
        <v>124</v>
      </c>
      <c r="E17" s="166" t="s">
        <v>125</v>
      </c>
      <c r="F17" s="144" t="s">
        <v>79</v>
      </c>
      <c r="G17" s="145">
        <v>1</v>
      </c>
      <c r="H17" s="146"/>
      <c r="I17" s="146">
        <f t="shared" si="0"/>
        <v>0</v>
      </c>
      <c r="J17" s="147">
        <v>21</v>
      </c>
      <c r="K17" s="146">
        <f t="shared" si="1"/>
        <v>0</v>
      </c>
      <c r="L17" s="229"/>
      <c r="M17" s="229"/>
      <c r="N17" s="229"/>
      <c r="O17" s="229"/>
      <c r="P17" s="229"/>
      <c r="Q17" s="229"/>
      <c r="R17" s="229"/>
      <c r="S17" s="229"/>
      <c r="T17" s="229"/>
      <c r="U17" s="229"/>
      <c r="V17" s="229"/>
      <c r="W17" s="229"/>
      <c r="X17" s="229"/>
      <c r="Y17" s="229"/>
      <c r="Z17" s="229"/>
      <c r="AA17" s="229"/>
    </row>
    <row r="18" spans="1:27" s="136" customFormat="1" ht="38.25" x14ac:dyDescent="0.2">
      <c r="A18" s="227">
        <v>3</v>
      </c>
      <c r="B18" s="144"/>
      <c r="C18" s="144" t="s">
        <v>100</v>
      </c>
      <c r="D18" s="184" t="s">
        <v>239</v>
      </c>
      <c r="E18" s="166" t="s">
        <v>238</v>
      </c>
      <c r="F18" s="144" t="s">
        <v>79</v>
      </c>
      <c r="G18" s="145">
        <v>1</v>
      </c>
      <c r="H18" s="146"/>
      <c r="I18" s="146">
        <f t="shared" ref="I18:I23" si="2">ROUND(G18*H18,2)</f>
        <v>0</v>
      </c>
      <c r="J18" s="147">
        <v>21</v>
      </c>
      <c r="K18" s="146">
        <f t="shared" ref="K18:K23" si="3">I18+((I18/100)*J18)</f>
        <v>0</v>
      </c>
      <c r="L18" s="229"/>
      <c r="M18" s="229"/>
      <c r="N18" s="229"/>
      <c r="O18" s="229"/>
      <c r="P18" s="229"/>
      <c r="Q18" s="229"/>
      <c r="R18" s="229"/>
      <c r="S18" s="229"/>
      <c r="T18" s="229"/>
      <c r="U18" s="229"/>
      <c r="V18" s="229"/>
      <c r="W18" s="229"/>
      <c r="X18" s="229"/>
      <c r="Y18" s="229"/>
      <c r="Z18" s="229"/>
      <c r="AA18" s="229"/>
    </row>
    <row r="19" spans="1:27" s="188" customFormat="1" ht="25.5" x14ac:dyDescent="0.2">
      <c r="A19" s="230">
        <v>4</v>
      </c>
      <c r="B19" s="194"/>
      <c r="C19" s="233" t="s">
        <v>100</v>
      </c>
      <c r="D19" s="204" t="s">
        <v>171</v>
      </c>
      <c r="E19" s="213" t="s">
        <v>172</v>
      </c>
      <c r="F19" s="194" t="s">
        <v>79</v>
      </c>
      <c r="G19" s="202">
        <v>1</v>
      </c>
      <c r="H19" s="199"/>
      <c r="I19" s="199">
        <f t="shared" si="2"/>
        <v>0</v>
      </c>
      <c r="J19" s="198">
        <v>21</v>
      </c>
      <c r="K19" s="199">
        <f t="shared" si="3"/>
        <v>0</v>
      </c>
      <c r="L19" s="253"/>
      <c r="M19" s="254"/>
      <c r="N19" s="254"/>
      <c r="O19" s="253"/>
      <c r="P19" s="253"/>
      <c r="Q19" s="253"/>
      <c r="R19" s="253"/>
      <c r="S19" s="253"/>
      <c r="T19" s="253"/>
      <c r="U19" s="253"/>
      <c r="V19" s="253"/>
      <c r="W19" s="253"/>
      <c r="X19" s="253"/>
      <c r="Y19" s="253"/>
      <c r="Z19" s="253"/>
      <c r="AA19" s="253"/>
    </row>
    <row r="20" spans="1:27" s="188" customFormat="1" ht="51" x14ac:dyDescent="0.2">
      <c r="A20" s="230">
        <v>5</v>
      </c>
      <c r="B20" s="194"/>
      <c r="C20" s="205" t="s">
        <v>100</v>
      </c>
      <c r="D20" s="225" t="s">
        <v>103</v>
      </c>
      <c r="E20" s="213" t="s">
        <v>116</v>
      </c>
      <c r="F20" s="205" t="s">
        <v>79</v>
      </c>
      <c r="G20" s="206">
        <v>1</v>
      </c>
      <c r="H20" s="203"/>
      <c r="I20" s="199">
        <f t="shared" si="2"/>
        <v>0</v>
      </c>
      <c r="J20" s="198">
        <v>21</v>
      </c>
      <c r="K20" s="199">
        <f t="shared" si="3"/>
        <v>0</v>
      </c>
      <c r="L20" s="253"/>
      <c r="M20" s="254"/>
      <c r="N20" s="254"/>
      <c r="O20" s="253"/>
      <c r="P20" s="253"/>
      <c r="Q20" s="253"/>
      <c r="R20" s="253"/>
      <c r="S20" s="253"/>
      <c r="T20" s="253"/>
      <c r="U20" s="253"/>
      <c r="V20" s="253"/>
      <c r="W20" s="253"/>
      <c r="X20" s="253"/>
      <c r="Y20" s="253"/>
      <c r="Z20" s="253"/>
      <c r="AA20" s="253"/>
    </row>
    <row r="21" spans="1:27" s="188" customFormat="1" ht="25.5" x14ac:dyDescent="0.2">
      <c r="A21" s="230">
        <v>6</v>
      </c>
      <c r="B21" s="194"/>
      <c r="C21" s="194" t="s">
        <v>100</v>
      </c>
      <c r="D21" s="204" t="s">
        <v>114</v>
      </c>
      <c r="E21" s="166" t="s">
        <v>115</v>
      </c>
      <c r="F21" s="194" t="s">
        <v>79</v>
      </c>
      <c r="G21" s="206">
        <v>1</v>
      </c>
      <c r="H21" s="199"/>
      <c r="I21" s="199">
        <f t="shared" si="2"/>
        <v>0</v>
      </c>
      <c r="J21" s="198">
        <v>21</v>
      </c>
      <c r="K21" s="199">
        <f t="shared" si="3"/>
        <v>0</v>
      </c>
      <c r="L21" s="253"/>
      <c r="M21" s="254"/>
      <c r="N21" s="254"/>
      <c r="O21" s="253"/>
      <c r="P21" s="253"/>
      <c r="Q21" s="253"/>
      <c r="R21" s="253"/>
      <c r="S21" s="253"/>
      <c r="T21" s="253"/>
      <c r="U21" s="253"/>
      <c r="V21" s="253"/>
      <c r="W21" s="253"/>
      <c r="X21" s="253"/>
      <c r="Y21" s="253"/>
      <c r="Z21" s="253"/>
      <c r="AA21" s="253"/>
    </row>
    <row r="22" spans="1:27" s="188" customFormat="1" ht="63.75" x14ac:dyDescent="0.2">
      <c r="A22" s="230">
        <v>7</v>
      </c>
      <c r="B22" s="194"/>
      <c r="C22" s="194" t="s">
        <v>100</v>
      </c>
      <c r="D22" s="184" t="s">
        <v>117</v>
      </c>
      <c r="E22" s="167" t="s">
        <v>118</v>
      </c>
      <c r="F22" s="194" t="s">
        <v>79</v>
      </c>
      <c r="G22" s="202">
        <v>1</v>
      </c>
      <c r="H22" s="199"/>
      <c r="I22" s="199">
        <f t="shared" si="2"/>
        <v>0</v>
      </c>
      <c r="J22" s="198">
        <v>21</v>
      </c>
      <c r="K22" s="199">
        <f t="shared" si="3"/>
        <v>0</v>
      </c>
      <c r="L22" s="253"/>
      <c r="M22" s="304"/>
      <c r="N22" s="253"/>
      <c r="O22" s="253"/>
      <c r="P22" s="253"/>
      <c r="Q22" s="253"/>
      <c r="R22" s="253"/>
      <c r="S22" s="253"/>
      <c r="T22" s="253"/>
      <c r="U22" s="253"/>
      <c r="V22" s="253"/>
      <c r="W22" s="253"/>
      <c r="X22" s="253"/>
      <c r="Y22" s="253"/>
      <c r="Z22" s="253"/>
      <c r="AA22" s="253"/>
    </row>
    <row r="23" spans="1:27" s="188" customFormat="1" ht="51" x14ac:dyDescent="0.2">
      <c r="A23" s="230">
        <v>8</v>
      </c>
      <c r="B23" s="194"/>
      <c r="C23" s="194" t="s">
        <v>100</v>
      </c>
      <c r="D23" s="184" t="s">
        <v>83</v>
      </c>
      <c r="E23" s="166" t="s">
        <v>128</v>
      </c>
      <c r="F23" s="194" t="s">
        <v>79</v>
      </c>
      <c r="G23" s="202">
        <v>1</v>
      </c>
      <c r="H23" s="199"/>
      <c r="I23" s="199">
        <f t="shared" si="2"/>
        <v>0</v>
      </c>
      <c r="J23" s="198">
        <v>21</v>
      </c>
      <c r="K23" s="199">
        <f t="shared" si="3"/>
        <v>0</v>
      </c>
      <c r="L23" s="253"/>
      <c r="M23" s="253"/>
      <c r="N23" s="253"/>
      <c r="O23" s="253"/>
      <c r="P23" s="253"/>
      <c r="Q23" s="253"/>
      <c r="R23" s="253"/>
      <c r="S23" s="253"/>
      <c r="T23" s="253"/>
      <c r="U23" s="253"/>
      <c r="V23" s="253"/>
      <c r="W23" s="253"/>
      <c r="X23" s="253"/>
      <c r="Y23" s="253"/>
      <c r="Z23" s="253"/>
      <c r="AA23" s="253"/>
    </row>
    <row r="24" spans="1:27" s="188" customFormat="1" x14ac:dyDescent="0.2">
      <c r="A24" s="230"/>
      <c r="B24" s="194"/>
      <c r="C24" s="200"/>
      <c r="D24" s="293"/>
      <c r="E24" s="276" t="s">
        <v>123</v>
      </c>
      <c r="F24" s="291"/>
      <c r="G24" s="251"/>
      <c r="H24" s="251"/>
      <c r="I24" s="201">
        <f>SUM(I25:I41)</f>
        <v>0</v>
      </c>
      <c r="J24" s="198"/>
      <c r="K24" s="199"/>
      <c r="L24" s="253"/>
      <c r="M24" s="253"/>
      <c r="N24" s="253"/>
      <c r="O24" s="253"/>
      <c r="P24" s="253"/>
      <c r="Q24" s="253"/>
      <c r="R24" s="253"/>
      <c r="S24" s="253"/>
      <c r="T24" s="253"/>
      <c r="U24" s="253"/>
      <c r="V24" s="253"/>
      <c r="W24" s="253"/>
      <c r="X24" s="253"/>
      <c r="Y24" s="253"/>
      <c r="Z24" s="253"/>
      <c r="AA24" s="253"/>
    </row>
    <row r="25" spans="1:27" s="188" customFormat="1" ht="102" x14ac:dyDescent="0.2">
      <c r="A25" s="230">
        <v>9</v>
      </c>
      <c r="B25" s="194"/>
      <c r="C25" s="194" t="s">
        <v>100</v>
      </c>
      <c r="D25" s="244" t="s">
        <v>84</v>
      </c>
      <c r="E25" s="166" t="s">
        <v>183</v>
      </c>
      <c r="F25" s="194" t="s">
        <v>79</v>
      </c>
      <c r="G25" s="202">
        <v>1</v>
      </c>
      <c r="H25" s="199"/>
      <c r="I25" s="199">
        <f t="shared" ref="I25" si="4">ROUND(G25*H25,2)</f>
        <v>0</v>
      </c>
      <c r="J25" s="198">
        <v>21</v>
      </c>
      <c r="K25" s="199">
        <f t="shared" ref="K25" si="5">I25+((I25/100)*J25)</f>
        <v>0</v>
      </c>
      <c r="L25" s="253"/>
      <c r="M25" s="304"/>
      <c r="N25" s="304"/>
      <c r="O25" s="253"/>
      <c r="P25" s="253"/>
      <c r="Q25" s="253"/>
      <c r="R25" s="253"/>
      <c r="S25" s="253"/>
      <c r="T25" s="253"/>
      <c r="U25" s="253"/>
      <c r="V25" s="253"/>
      <c r="W25" s="253"/>
      <c r="X25" s="253"/>
      <c r="Y25" s="253"/>
      <c r="Z25" s="253"/>
      <c r="AA25" s="253"/>
    </row>
    <row r="26" spans="1:27" s="188" customFormat="1" ht="63.75" x14ac:dyDescent="0.2">
      <c r="A26" s="230">
        <v>10</v>
      </c>
      <c r="B26" s="194"/>
      <c r="C26" s="194" t="s">
        <v>100</v>
      </c>
      <c r="D26" s="184" t="s">
        <v>129</v>
      </c>
      <c r="E26" s="166" t="s">
        <v>130</v>
      </c>
      <c r="F26" s="194" t="s">
        <v>79</v>
      </c>
      <c r="G26" s="202">
        <v>1</v>
      </c>
      <c r="H26" s="203"/>
      <c r="I26" s="209">
        <f t="shared" ref="I26:I41" si="6">ROUND(G26*H26,2)</f>
        <v>0</v>
      </c>
      <c r="J26" s="198">
        <v>21</v>
      </c>
      <c r="K26" s="199">
        <f t="shared" ref="K26:K41" si="7">I26+((I26/100)*J26)</f>
        <v>0</v>
      </c>
      <c r="L26" s="254"/>
      <c r="M26" s="304"/>
      <c r="N26" s="253"/>
      <c r="O26" s="254"/>
      <c r="P26" s="254"/>
      <c r="Q26" s="253"/>
      <c r="R26" s="253"/>
      <c r="S26" s="253"/>
      <c r="T26" s="253"/>
      <c r="U26" s="253"/>
      <c r="V26" s="253"/>
      <c r="W26" s="253"/>
      <c r="X26" s="253"/>
      <c r="Y26" s="253"/>
      <c r="Z26" s="253"/>
      <c r="AA26" s="253"/>
    </row>
    <row r="27" spans="1:27" s="188" customFormat="1" ht="24.75" customHeight="1" x14ac:dyDescent="0.2">
      <c r="A27" s="230">
        <v>11</v>
      </c>
      <c r="B27" s="194"/>
      <c r="C27" s="194" t="s">
        <v>100</v>
      </c>
      <c r="D27" s="204" t="s">
        <v>173</v>
      </c>
      <c r="E27" s="210" t="s">
        <v>174</v>
      </c>
      <c r="F27" s="194" t="s">
        <v>79</v>
      </c>
      <c r="G27" s="202">
        <v>1</v>
      </c>
      <c r="H27" s="203"/>
      <c r="I27" s="209">
        <f t="shared" si="6"/>
        <v>0</v>
      </c>
      <c r="J27" s="198">
        <v>21</v>
      </c>
      <c r="K27" s="199">
        <f t="shared" si="7"/>
        <v>0</v>
      </c>
      <c r="L27" s="254"/>
      <c r="M27" s="253"/>
      <c r="N27" s="253"/>
      <c r="O27" s="254"/>
      <c r="P27" s="254"/>
      <c r="Q27" s="253"/>
      <c r="R27" s="253"/>
      <c r="S27" s="253"/>
      <c r="T27" s="253"/>
      <c r="U27" s="253"/>
      <c r="V27" s="253"/>
      <c r="W27" s="253"/>
      <c r="X27" s="253"/>
      <c r="Y27" s="253"/>
      <c r="Z27" s="253"/>
      <c r="AA27" s="253"/>
    </row>
    <row r="28" spans="1:27" s="188" customFormat="1" ht="89.25" x14ac:dyDescent="0.2">
      <c r="A28" s="230">
        <v>12</v>
      </c>
      <c r="B28" s="194"/>
      <c r="C28" s="194" t="s">
        <v>100</v>
      </c>
      <c r="D28" s="244" t="s">
        <v>175</v>
      </c>
      <c r="E28" s="166" t="s">
        <v>210</v>
      </c>
      <c r="F28" s="194" t="s">
        <v>79</v>
      </c>
      <c r="G28" s="202">
        <v>30</v>
      </c>
      <c r="H28" s="203"/>
      <c r="I28" s="199">
        <f t="shared" si="6"/>
        <v>0</v>
      </c>
      <c r="J28" s="198">
        <v>21</v>
      </c>
      <c r="K28" s="199">
        <f t="shared" si="7"/>
        <v>0</v>
      </c>
      <c r="L28" s="254"/>
      <c r="M28" s="304"/>
      <c r="N28" s="304"/>
      <c r="O28" s="254"/>
      <c r="P28" s="254"/>
      <c r="Q28" s="253"/>
      <c r="R28" s="253"/>
      <c r="S28" s="253"/>
      <c r="T28" s="253"/>
      <c r="U28" s="253"/>
      <c r="V28" s="253"/>
      <c r="W28" s="253"/>
      <c r="X28" s="253"/>
      <c r="Y28" s="253"/>
      <c r="Z28" s="253"/>
      <c r="AA28" s="253"/>
    </row>
    <row r="29" spans="1:27" s="188" customFormat="1" ht="63.75" x14ac:dyDescent="0.2">
      <c r="A29" s="230">
        <v>13</v>
      </c>
      <c r="B29" s="194"/>
      <c r="C29" s="194" t="s">
        <v>100</v>
      </c>
      <c r="D29" s="184" t="s">
        <v>129</v>
      </c>
      <c r="E29" s="166" t="s">
        <v>130</v>
      </c>
      <c r="F29" s="194" t="s">
        <v>79</v>
      </c>
      <c r="G29" s="202">
        <f>G28</f>
        <v>30</v>
      </c>
      <c r="H29" s="203"/>
      <c r="I29" s="209">
        <f t="shared" si="6"/>
        <v>0</v>
      </c>
      <c r="J29" s="198">
        <v>21</v>
      </c>
      <c r="K29" s="199">
        <f t="shared" si="7"/>
        <v>0</v>
      </c>
      <c r="L29" s="254"/>
      <c r="M29" s="304"/>
      <c r="N29" s="253"/>
      <c r="O29" s="254"/>
      <c r="P29" s="254"/>
      <c r="Q29" s="253"/>
      <c r="R29" s="253"/>
      <c r="S29" s="253"/>
      <c r="T29" s="253"/>
      <c r="U29" s="253"/>
      <c r="V29" s="253"/>
      <c r="W29" s="253"/>
      <c r="X29" s="253"/>
      <c r="Y29" s="253"/>
      <c r="Z29" s="253"/>
      <c r="AA29" s="253"/>
    </row>
    <row r="30" spans="1:27" s="188" customFormat="1" ht="25.5" x14ac:dyDescent="0.2">
      <c r="A30" s="230">
        <v>14</v>
      </c>
      <c r="B30" s="194"/>
      <c r="C30" s="194" t="s">
        <v>100</v>
      </c>
      <c r="D30" s="204" t="s">
        <v>173</v>
      </c>
      <c r="E30" s="210" t="s">
        <v>176</v>
      </c>
      <c r="F30" s="194" t="s">
        <v>79</v>
      </c>
      <c r="G30" s="202">
        <f>G28</f>
        <v>30</v>
      </c>
      <c r="H30" s="203"/>
      <c r="I30" s="209">
        <f t="shared" si="6"/>
        <v>0</v>
      </c>
      <c r="J30" s="198">
        <v>21</v>
      </c>
      <c r="K30" s="199">
        <f t="shared" si="7"/>
        <v>0</v>
      </c>
      <c r="L30" s="254"/>
      <c r="M30" s="253"/>
      <c r="N30" s="253"/>
      <c r="O30" s="254"/>
      <c r="P30" s="254"/>
      <c r="Q30" s="253"/>
      <c r="R30" s="253"/>
      <c r="S30" s="253"/>
      <c r="T30" s="253"/>
      <c r="U30" s="253"/>
      <c r="V30" s="253"/>
      <c r="W30" s="253"/>
      <c r="X30" s="253"/>
      <c r="Y30" s="253"/>
      <c r="Z30" s="253"/>
      <c r="AA30" s="253"/>
    </row>
    <row r="31" spans="1:27" s="188" customFormat="1" ht="51" x14ac:dyDescent="0.2">
      <c r="A31" s="230">
        <v>15</v>
      </c>
      <c r="B31" s="194"/>
      <c r="C31" s="194" t="s">
        <v>100</v>
      </c>
      <c r="D31" s="161" t="s">
        <v>119</v>
      </c>
      <c r="E31" s="180" t="s">
        <v>184</v>
      </c>
      <c r="F31" s="194" t="s">
        <v>79</v>
      </c>
      <c r="G31" s="206">
        <f>G28+G25</f>
        <v>31</v>
      </c>
      <c r="H31" s="199"/>
      <c r="I31" s="199">
        <f t="shared" si="6"/>
        <v>0</v>
      </c>
      <c r="J31" s="198">
        <v>21</v>
      </c>
      <c r="K31" s="199">
        <f t="shared" si="7"/>
        <v>0</v>
      </c>
      <c r="L31" s="254"/>
      <c r="M31" s="253"/>
      <c r="N31" s="253"/>
      <c r="O31" s="254"/>
      <c r="P31" s="254"/>
      <c r="Q31" s="253"/>
      <c r="R31" s="253"/>
      <c r="S31" s="253"/>
      <c r="T31" s="253"/>
      <c r="U31" s="253"/>
      <c r="V31" s="253"/>
      <c r="W31" s="253"/>
      <c r="X31" s="253"/>
      <c r="Y31" s="253"/>
      <c r="Z31" s="253"/>
      <c r="AA31" s="253"/>
    </row>
    <row r="32" spans="1:27" s="188" customFormat="1" ht="76.5" x14ac:dyDescent="0.2">
      <c r="A32" s="230">
        <v>16</v>
      </c>
      <c r="B32" s="194"/>
      <c r="C32" s="194" t="s">
        <v>100</v>
      </c>
      <c r="D32" s="161" t="s">
        <v>120</v>
      </c>
      <c r="E32" s="300" t="s">
        <v>229</v>
      </c>
      <c r="F32" s="194" t="s">
        <v>79</v>
      </c>
      <c r="G32" s="206">
        <f>G31</f>
        <v>31</v>
      </c>
      <c r="H32" s="199"/>
      <c r="I32" s="199">
        <f t="shared" si="6"/>
        <v>0</v>
      </c>
      <c r="J32" s="198">
        <v>21</v>
      </c>
      <c r="K32" s="199">
        <f t="shared" si="7"/>
        <v>0</v>
      </c>
      <c r="L32" s="254"/>
      <c r="M32" s="253"/>
      <c r="N32" s="253"/>
      <c r="O32" s="254"/>
      <c r="P32" s="254"/>
      <c r="Q32" s="253"/>
      <c r="R32" s="253"/>
      <c r="S32" s="253"/>
      <c r="T32" s="253"/>
      <c r="U32" s="253"/>
      <c r="V32" s="253"/>
      <c r="W32" s="253"/>
      <c r="X32" s="253"/>
      <c r="Y32" s="253"/>
      <c r="Z32" s="253"/>
      <c r="AA32" s="253"/>
    </row>
    <row r="33" spans="1:27" s="188" customFormat="1" ht="60" customHeight="1" x14ac:dyDescent="0.2">
      <c r="A33" s="230">
        <v>17</v>
      </c>
      <c r="B33" s="194"/>
      <c r="C33" s="194" t="s">
        <v>100</v>
      </c>
      <c r="D33" s="244" t="s">
        <v>91</v>
      </c>
      <c r="E33" s="166" t="s">
        <v>235</v>
      </c>
      <c r="F33" s="194" t="s">
        <v>79</v>
      </c>
      <c r="G33" s="202">
        <v>1</v>
      </c>
      <c r="H33" s="199"/>
      <c r="I33" s="199">
        <f t="shared" si="6"/>
        <v>0</v>
      </c>
      <c r="J33" s="198">
        <v>21</v>
      </c>
      <c r="K33" s="199">
        <f t="shared" si="7"/>
        <v>0</v>
      </c>
      <c r="L33" s="254"/>
      <c r="M33" s="304"/>
      <c r="N33" s="253"/>
      <c r="O33" s="254"/>
      <c r="P33" s="254"/>
      <c r="Q33" s="253"/>
      <c r="R33" s="253"/>
      <c r="S33" s="253"/>
      <c r="T33" s="253"/>
      <c r="U33" s="253"/>
      <c r="V33" s="253"/>
      <c r="W33" s="253"/>
      <c r="X33" s="253"/>
      <c r="Y33" s="253"/>
      <c r="Z33" s="253"/>
      <c r="AA33" s="253"/>
    </row>
    <row r="34" spans="1:27" s="188" customFormat="1" ht="25.5" x14ac:dyDescent="0.2">
      <c r="A34" s="230">
        <v>18</v>
      </c>
      <c r="B34" s="194"/>
      <c r="C34" s="194" t="s">
        <v>100</v>
      </c>
      <c r="D34" s="244" t="s">
        <v>99</v>
      </c>
      <c r="E34" s="166" t="s">
        <v>104</v>
      </c>
      <c r="F34" s="194" t="s">
        <v>79</v>
      </c>
      <c r="G34" s="202">
        <v>1</v>
      </c>
      <c r="H34" s="199"/>
      <c r="I34" s="199">
        <f t="shared" si="6"/>
        <v>0</v>
      </c>
      <c r="J34" s="198">
        <v>21</v>
      </c>
      <c r="K34" s="199">
        <f t="shared" si="7"/>
        <v>0</v>
      </c>
      <c r="L34" s="254"/>
      <c r="M34" s="253"/>
      <c r="N34" s="253"/>
      <c r="O34" s="254"/>
      <c r="P34" s="254"/>
      <c r="Q34" s="253"/>
      <c r="R34" s="253"/>
      <c r="S34" s="253"/>
      <c r="T34" s="253"/>
      <c r="U34" s="253"/>
      <c r="V34" s="253"/>
      <c r="W34" s="253"/>
      <c r="X34" s="253"/>
      <c r="Y34" s="253"/>
      <c r="Z34" s="253"/>
      <c r="AA34" s="253"/>
    </row>
    <row r="35" spans="1:27" s="188" customFormat="1" ht="51" x14ac:dyDescent="0.2">
      <c r="A35" s="230">
        <v>19</v>
      </c>
      <c r="B35" s="194"/>
      <c r="C35" s="194" t="s">
        <v>100</v>
      </c>
      <c r="D35" s="184" t="s">
        <v>85</v>
      </c>
      <c r="E35" s="166" t="s">
        <v>188</v>
      </c>
      <c r="F35" s="194" t="s">
        <v>79</v>
      </c>
      <c r="G35" s="202">
        <v>2</v>
      </c>
      <c r="H35" s="203"/>
      <c r="I35" s="209">
        <f t="shared" si="6"/>
        <v>0</v>
      </c>
      <c r="J35" s="198">
        <v>21</v>
      </c>
      <c r="K35" s="199">
        <f t="shared" si="7"/>
        <v>0</v>
      </c>
      <c r="L35" s="254"/>
      <c r="M35" s="304"/>
      <c r="N35" s="253"/>
      <c r="O35" s="254"/>
      <c r="P35" s="254"/>
      <c r="Q35" s="253"/>
      <c r="R35" s="253"/>
      <c r="S35" s="253"/>
      <c r="T35" s="253"/>
      <c r="U35" s="253"/>
      <c r="V35" s="253"/>
      <c r="W35" s="253"/>
      <c r="X35" s="253"/>
      <c r="Y35" s="253"/>
      <c r="Z35" s="253"/>
      <c r="AA35" s="253"/>
    </row>
    <row r="36" spans="1:27" s="188" customFormat="1" ht="51" x14ac:dyDescent="0.2">
      <c r="A36" s="230">
        <v>20</v>
      </c>
      <c r="B36" s="194"/>
      <c r="C36" s="194" t="s">
        <v>100</v>
      </c>
      <c r="D36" s="184" t="s">
        <v>85</v>
      </c>
      <c r="E36" s="166" t="s">
        <v>177</v>
      </c>
      <c r="F36" s="194" t="s">
        <v>79</v>
      </c>
      <c r="G36" s="202">
        <v>1</v>
      </c>
      <c r="H36" s="203"/>
      <c r="I36" s="199">
        <f t="shared" si="6"/>
        <v>0</v>
      </c>
      <c r="J36" s="198">
        <v>21</v>
      </c>
      <c r="K36" s="199">
        <f t="shared" si="7"/>
        <v>0</v>
      </c>
      <c r="L36" s="254"/>
      <c r="M36" s="304"/>
      <c r="N36" s="253"/>
      <c r="O36" s="254"/>
      <c r="P36" s="254"/>
      <c r="Q36" s="253"/>
      <c r="R36" s="253"/>
      <c r="S36" s="253"/>
      <c r="T36" s="253"/>
      <c r="U36" s="253"/>
      <c r="V36" s="253"/>
      <c r="W36" s="253"/>
      <c r="X36" s="253"/>
      <c r="Y36" s="253"/>
      <c r="Z36" s="253"/>
      <c r="AA36" s="253"/>
    </row>
    <row r="37" spans="1:27" s="136" customFormat="1" ht="25.5" x14ac:dyDescent="0.2">
      <c r="A37" s="227">
        <v>21</v>
      </c>
      <c r="B37" s="144"/>
      <c r="C37" s="144" t="s">
        <v>100</v>
      </c>
      <c r="D37" s="184" t="s">
        <v>170</v>
      </c>
      <c r="E37" s="167" t="s">
        <v>197</v>
      </c>
      <c r="F37" s="144" t="s">
        <v>79</v>
      </c>
      <c r="G37" s="145">
        <v>1</v>
      </c>
      <c r="H37" s="146"/>
      <c r="I37" s="199">
        <f t="shared" si="6"/>
        <v>0</v>
      </c>
      <c r="J37" s="198">
        <v>21</v>
      </c>
      <c r="K37" s="199">
        <f t="shared" si="7"/>
        <v>0</v>
      </c>
      <c r="L37" s="146"/>
      <c r="M37" s="253"/>
      <c r="N37" s="253"/>
      <c r="O37" s="146"/>
      <c r="P37" s="146"/>
      <c r="Q37" s="146"/>
      <c r="R37" s="253"/>
      <c r="S37" s="253"/>
      <c r="T37" s="253"/>
      <c r="U37" s="146"/>
      <c r="V37" s="146"/>
      <c r="W37" s="146"/>
      <c r="X37" s="146"/>
      <c r="Y37" s="146"/>
      <c r="Z37" s="229"/>
      <c r="AA37" s="229"/>
    </row>
    <row r="38" spans="1:27" s="136" customFormat="1" ht="25.5" x14ac:dyDescent="0.2">
      <c r="A38" s="227">
        <v>22</v>
      </c>
      <c r="B38" s="144"/>
      <c r="C38" s="144" t="s">
        <v>100</v>
      </c>
      <c r="D38" s="184" t="s">
        <v>198</v>
      </c>
      <c r="E38" s="167" t="s">
        <v>199</v>
      </c>
      <c r="F38" s="144" t="s">
        <v>79</v>
      </c>
      <c r="G38" s="145">
        <f>G37</f>
        <v>1</v>
      </c>
      <c r="H38" s="146"/>
      <c r="I38" s="199">
        <f t="shared" si="6"/>
        <v>0</v>
      </c>
      <c r="J38" s="198">
        <v>21</v>
      </c>
      <c r="K38" s="199">
        <f t="shared" si="7"/>
        <v>0</v>
      </c>
      <c r="L38" s="146"/>
      <c r="M38" s="253"/>
      <c r="N38" s="253"/>
      <c r="O38" s="146"/>
      <c r="P38" s="146"/>
      <c r="Q38" s="146"/>
      <c r="R38" s="253"/>
      <c r="S38" s="253"/>
      <c r="T38" s="253"/>
      <c r="U38" s="146"/>
      <c r="V38" s="146"/>
      <c r="W38" s="146"/>
      <c r="X38" s="146"/>
      <c r="Y38" s="146"/>
      <c r="Z38" s="229"/>
      <c r="AA38" s="229"/>
    </row>
    <row r="39" spans="1:27" s="136" customFormat="1" ht="25.5" x14ac:dyDescent="0.2">
      <c r="A39" s="227">
        <v>23</v>
      </c>
      <c r="B39" s="144"/>
      <c r="C39" s="144" t="s">
        <v>100</v>
      </c>
      <c r="D39" s="184" t="s">
        <v>200</v>
      </c>
      <c r="E39" s="167" t="s">
        <v>201</v>
      </c>
      <c r="F39" s="144" t="s">
        <v>79</v>
      </c>
      <c r="G39" s="145">
        <f>G37</f>
        <v>1</v>
      </c>
      <c r="H39" s="146"/>
      <c r="I39" s="199">
        <f t="shared" si="6"/>
        <v>0</v>
      </c>
      <c r="J39" s="198">
        <v>21</v>
      </c>
      <c r="K39" s="199">
        <f t="shared" si="7"/>
        <v>0</v>
      </c>
      <c r="L39" s="146"/>
      <c r="M39" s="253"/>
      <c r="N39" s="253"/>
      <c r="O39" s="146"/>
      <c r="P39" s="146"/>
      <c r="Q39" s="146"/>
      <c r="R39" s="253"/>
      <c r="S39" s="253"/>
      <c r="T39" s="253"/>
      <c r="U39" s="146"/>
      <c r="V39" s="146"/>
      <c r="W39" s="146"/>
      <c r="X39" s="146"/>
      <c r="Y39" s="146"/>
      <c r="Z39" s="229"/>
      <c r="AA39" s="229"/>
    </row>
    <row r="40" spans="1:27" s="136" customFormat="1" ht="25.5" x14ac:dyDescent="0.2">
      <c r="A40" s="227">
        <v>24</v>
      </c>
      <c r="B40" s="144"/>
      <c r="C40" s="144" t="s">
        <v>100</v>
      </c>
      <c r="D40" s="184" t="s">
        <v>202</v>
      </c>
      <c r="E40" s="167" t="s">
        <v>203</v>
      </c>
      <c r="F40" s="144" t="s">
        <v>79</v>
      </c>
      <c r="G40" s="145">
        <f>G37*8</f>
        <v>8</v>
      </c>
      <c r="H40" s="146"/>
      <c r="I40" s="199">
        <f t="shared" si="6"/>
        <v>0</v>
      </c>
      <c r="J40" s="198">
        <v>21</v>
      </c>
      <c r="K40" s="199">
        <f t="shared" si="7"/>
        <v>0</v>
      </c>
      <c r="L40" s="146"/>
      <c r="M40" s="252"/>
      <c r="N40" s="252"/>
      <c r="O40" s="146"/>
      <c r="P40" s="146"/>
      <c r="Q40" s="146"/>
      <c r="R40" s="253"/>
      <c r="S40" s="253"/>
      <c r="T40" s="253"/>
      <c r="U40" s="146"/>
      <c r="V40" s="146"/>
      <c r="W40" s="146"/>
      <c r="X40" s="146"/>
      <c r="Y40" s="146"/>
      <c r="Z40" s="229"/>
      <c r="AA40" s="229"/>
    </row>
    <row r="41" spans="1:27" s="136" customFormat="1" ht="25.5" x14ac:dyDescent="0.2">
      <c r="A41" s="227">
        <v>25</v>
      </c>
      <c r="B41" s="144"/>
      <c r="C41" s="144" t="s">
        <v>100</v>
      </c>
      <c r="D41" s="184" t="s">
        <v>204</v>
      </c>
      <c r="E41" s="167" t="s">
        <v>205</v>
      </c>
      <c r="F41" s="144" t="s">
        <v>79</v>
      </c>
      <c r="G41" s="145">
        <f>G37*2</f>
        <v>2</v>
      </c>
      <c r="H41" s="146"/>
      <c r="I41" s="199">
        <f t="shared" si="6"/>
        <v>0</v>
      </c>
      <c r="J41" s="198">
        <v>21</v>
      </c>
      <c r="K41" s="199">
        <f t="shared" si="7"/>
        <v>0</v>
      </c>
      <c r="L41" s="146"/>
      <c r="M41" s="232"/>
      <c r="N41" s="232"/>
      <c r="O41" s="146"/>
      <c r="P41" s="146"/>
      <c r="Q41" s="146"/>
      <c r="R41" s="253"/>
      <c r="S41" s="253"/>
      <c r="T41" s="253"/>
      <c r="U41" s="146"/>
      <c r="V41" s="146"/>
      <c r="W41" s="146"/>
      <c r="X41" s="146"/>
      <c r="Y41" s="146"/>
      <c r="Z41" s="229"/>
      <c r="AA41" s="229"/>
    </row>
    <row r="42" spans="1:27" s="212" customFormat="1" x14ac:dyDescent="0.2">
      <c r="A42" s="230"/>
      <c r="B42" s="211"/>
      <c r="C42" s="211"/>
      <c r="D42" s="290"/>
      <c r="E42" s="219" t="s">
        <v>178</v>
      </c>
      <c r="F42" s="291"/>
      <c r="G42" s="251"/>
      <c r="H42" s="251"/>
      <c r="I42" s="201">
        <f>SUM(I43:I46)</f>
        <v>0</v>
      </c>
      <c r="J42" s="220"/>
      <c r="K42" s="221"/>
      <c r="L42" s="292"/>
      <c r="M42" s="232"/>
      <c r="N42" s="232"/>
      <c r="O42" s="292"/>
      <c r="P42" s="292"/>
      <c r="Q42" s="255"/>
      <c r="R42" s="255"/>
      <c r="S42" s="255"/>
      <c r="T42" s="255"/>
      <c r="U42" s="255"/>
      <c r="V42" s="255"/>
      <c r="W42" s="255"/>
      <c r="X42" s="255"/>
      <c r="Y42" s="255"/>
      <c r="Z42" s="255"/>
      <c r="AA42" s="255"/>
    </row>
    <row r="43" spans="1:27" s="188" customFormat="1" ht="102" x14ac:dyDescent="0.2">
      <c r="A43" s="230">
        <v>26</v>
      </c>
      <c r="B43" s="194"/>
      <c r="C43" s="194" t="s">
        <v>100</v>
      </c>
      <c r="D43" s="244" t="s">
        <v>84</v>
      </c>
      <c r="E43" s="166" t="s">
        <v>183</v>
      </c>
      <c r="F43" s="194" t="s">
        <v>79</v>
      </c>
      <c r="G43" s="202">
        <v>11</v>
      </c>
      <c r="H43" s="199"/>
      <c r="I43" s="199">
        <f t="shared" ref="I43" si="8">ROUND(G43*H43,2)</f>
        <v>0</v>
      </c>
      <c r="J43" s="198">
        <v>21</v>
      </c>
      <c r="K43" s="199">
        <f t="shared" ref="K43" si="9">I43+((I43/100)*J43)</f>
        <v>0</v>
      </c>
      <c r="L43" s="253"/>
      <c r="M43" s="306"/>
      <c r="N43" s="306"/>
      <c r="O43" s="253"/>
      <c r="P43" s="253"/>
      <c r="Q43" s="253"/>
      <c r="R43" s="253"/>
      <c r="S43" s="253"/>
      <c r="T43" s="253"/>
      <c r="U43" s="253"/>
      <c r="V43" s="253"/>
      <c r="W43" s="253"/>
      <c r="X43" s="253"/>
      <c r="Y43" s="253"/>
      <c r="Z43" s="253"/>
      <c r="AA43" s="253"/>
    </row>
    <row r="44" spans="1:27" s="212" customFormat="1" ht="63.75" x14ac:dyDescent="0.2">
      <c r="A44" s="230">
        <v>27</v>
      </c>
      <c r="B44" s="211"/>
      <c r="C44" s="194" t="s">
        <v>100</v>
      </c>
      <c r="D44" s="184" t="s">
        <v>129</v>
      </c>
      <c r="E44" s="166" t="s">
        <v>130</v>
      </c>
      <c r="F44" s="194" t="s">
        <v>79</v>
      </c>
      <c r="G44" s="202">
        <f>G43</f>
        <v>11</v>
      </c>
      <c r="H44" s="203"/>
      <c r="I44" s="209">
        <f t="shared" ref="I44:I46" si="10">ROUND(G44*H44,2)</f>
        <v>0</v>
      </c>
      <c r="J44" s="198">
        <v>21</v>
      </c>
      <c r="K44" s="199">
        <f>I44+((I44/100)*J44)</f>
        <v>0</v>
      </c>
      <c r="L44" s="292"/>
      <c r="M44" s="306"/>
      <c r="N44" s="232"/>
      <c r="O44" s="292"/>
      <c r="P44" s="292"/>
      <c r="Q44" s="255"/>
      <c r="R44" s="255"/>
      <c r="S44" s="255"/>
      <c r="T44" s="255"/>
      <c r="U44" s="255"/>
      <c r="V44" s="255"/>
      <c r="W44" s="255"/>
      <c r="X44" s="255"/>
      <c r="Y44" s="255"/>
      <c r="Z44" s="255"/>
      <c r="AA44" s="255"/>
    </row>
    <row r="45" spans="1:27" s="212" customFormat="1" ht="51" x14ac:dyDescent="0.2">
      <c r="A45" s="230">
        <v>28</v>
      </c>
      <c r="B45" s="211"/>
      <c r="C45" s="194" t="s">
        <v>100</v>
      </c>
      <c r="D45" s="161" t="s">
        <v>119</v>
      </c>
      <c r="E45" s="180" t="s">
        <v>184</v>
      </c>
      <c r="F45" s="194" t="s">
        <v>79</v>
      </c>
      <c r="G45" s="206">
        <f>G43</f>
        <v>11</v>
      </c>
      <c r="H45" s="199"/>
      <c r="I45" s="199">
        <f t="shared" si="10"/>
        <v>0</v>
      </c>
      <c r="J45" s="198">
        <v>21</v>
      </c>
      <c r="K45" s="199">
        <f>I45+((I45/100)*J45)</f>
        <v>0</v>
      </c>
      <c r="L45" s="292"/>
      <c r="M45" s="232"/>
      <c r="N45" s="232"/>
      <c r="O45" s="292"/>
      <c r="P45" s="292"/>
      <c r="Q45" s="255"/>
      <c r="R45" s="255"/>
      <c r="S45" s="255"/>
      <c r="T45" s="255"/>
      <c r="U45" s="255"/>
      <c r="V45" s="255"/>
      <c r="W45" s="255"/>
      <c r="X45" s="255"/>
      <c r="Y45" s="255"/>
      <c r="Z45" s="255"/>
      <c r="AA45" s="255"/>
    </row>
    <row r="46" spans="1:27" s="212" customFormat="1" ht="76.5" x14ac:dyDescent="0.2">
      <c r="A46" s="230">
        <v>29</v>
      </c>
      <c r="B46" s="211"/>
      <c r="C46" s="194" t="s">
        <v>100</v>
      </c>
      <c r="D46" s="161" t="s">
        <v>120</v>
      </c>
      <c r="E46" s="300" t="s">
        <v>229</v>
      </c>
      <c r="F46" s="194" t="s">
        <v>79</v>
      </c>
      <c r="G46" s="206">
        <f>G45</f>
        <v>11</v>
      </c>
      <c r="H46" s="199"/>
      <c r="I46" s="199">
        <f t="shared" si="10"/>
        <v>0</v>
      </c>
      <c r="J46" s="198">
        <v>21</v>
      </c>
      <c r="K46" s="199">
        <f>I46+((I46/100)*J46)</f>
        <v>0</v>
      </c>
      <c r="L46" s="292"/>
      <c r="M46" s="232"/>
      <c r="N46" s="232"/>
      <c r="O46" s="292"/>
      <c r="P46" s="292"/>
      <c r="Q46" s="255"/>
      <c r="R46" s="255"/>
      <c r="S46" s="255"/>
      <c r="T46" s="255"/>
      <c r="U46" s="255"/>
      <c r="V46" s="255"/>
      <c r="W46" s="255"/>
      <c r="X46" s="255"/>
      <c r="Y46" s="255"/>
      <c r="Z46" s="255"/>
      <c r="AA46" s="255"/>
    </row>
    <row r="47" spans="1:27" s="188" customFormat="1" x14ac:dyDescent="0.2">
      <c r="A47" s="230"/>
      <c r="B47" s="194"/>
      <c r="C47" s="194"/>
      <c r="D47" s="244"/>
      <c r="E47" s="219" t="s">
        <v>179</v>
      </c>
      <c r="F47" s="291"/>
      <c r="G47" s="251"/>
      <c r="H47" s="251"/>
      <c r="I47" s="201">
        <f>SUM(I48:I52)</f>
        <v>0</v>
      </c>
      <c r="J47" s="198"/>
      <c r="K47" s="199"/>
      <c r="L47" s="253"/>
      <c r="M47" s="232"/>
      <c r="N47" s="232"/>
      <c r="O47" s="253"/>
      <c r="P47" s="253"/>
      <c r="Q47" s="253"/>
      <c r="R47" s="253"/>
      <c r="S47" s="253"/>
      <c r="T47" s="253"/>
      <c r="U47" s="253"/>
      <c r="V47" s="253"/>
      <c r="W47" s="253"/>
      <c r="X47" s="253"/>
      <c r="Y47" s="253"/>
      <c r="Z47" s="253"/>
      <c r="AA47" s="253"/>
    </row>
    <row r="48" spans="1:27" s="188" customFormat="1" ht="114.75" x14ac:dyDescent="0.2">
      <c r="A48" s="230">
        <v>30</v>
      </c>
      <c r="B48" s="194"/>
      <c r="C48" s="194" t="s">
        <v>100</v>
      </c>
      <c r="D48" s="244" t="s">
        <v>241</v>
      </c>
      <c r="E48" s="166" t="s">
        <v>242</v>
      </c>
      <c r="F48" s="205" t="s">
        <v>79</v>
      </c>
      <c r="G48" s="206">
        <v>2</v>
      </c>
      <c r="H48" s="203"/>
      <c r="I48" s="226">
        <f t="shared" ref="I48:I52" si="11">ROUND(G48*H48,2)</f>
        <v>0</v>
      </c>
      <c r="J48" s="207">
        <v>21</v>
      </c>
      <c r="K48" s="203">
        <f>I48+((I48/100)*J48)</f>
        <v>0</v>
      </c>
      <c r="L48" s="253"/>
      <c r="M48" s="232"/>
      <c r="N48" s="232"/>
      <c r="O48" s="253"/>
      <c r="P48" s="253"/>
      <c r="Q48" s="253"/>
      <c r="R48" s="253"/>
      <c r="S48" s="253"/>
      <c r="T48" s="253"/>
      <c r="U48" s="253"/>
      <c r="V48" s="253"/>
      <c r="W48" s="253"/>
      <c r="X48" s="253"/>
      <c r="Y48" s="253"/>
      <c r="Z48" s="253"/>
      <c r="AA48" s="253"/>
    </row>
    <row r="49" spans="1:27" s="188" customFormat="1" ht="242.25" x14ac:dyDescent="0.2">
      <c r="A49" s="230">
        <v>31</v>
      </c>
      <c r="B49" s="194"/>
      <c r="C49" s="194" t="s">
        <v>100</v>
      </c>
      <c r="D49" s="244" t="s">
        <v>243</v>
      </c>
      <c r="E49" s="166" t="s">
        <v>244</v>
      </c>
      <c r="F49" s="205" t="s">
        <v>79</v>
      </c>
      <c r="G49" s="206">
        <v>1</v>
      </c>
      <c r="H49" s="203"/>
      <c r="I49" s="226">
        <f t="shared" si="11"/>
        <v>0</v>
      </c>
      <c r="J49" s="207">
        <v>21</v>
      </c>
      <c r="K49" s="203">
        <f>I49+((I49/100)*J49)</f>
        <v>0</v>
      </c>
      <c r="L49" s="253"/>
      <c r="M49" s="232"/>
      <c r="N49" s="232"/>
      <c r="O49" s="253"/>
      <c r="P49" s="253"/>
      <c r="Q49" s="253"/>
      <c r="R49" s="253"/>
      <c r="S49" s="253"/>
      <c r="T49" s="253"/>
      <c r="U49" s="253"/>
      <c r="V49" s="253"/>
      <c r="W49" s="253"/>
      <c r="X49" s="253"/>
      <c r="Y49" s="253"/>
      <c r="Z49" s="253"/>
      <c r="AA49" s="253"/>
    </row>
    <row r="50" spans="1:27" s="212" customFormat="1" ht="89.25" x14ac:dyDescent="0.2">
      <c r="A50" s="230">
        <v>32</v>
      </c>
      <c r="B50" s="211"/>
      <c r="C50" s="194" t="s">
        <v>100</v>
      </c>
      <c r="D50" s="244" t="s">
        <v>180</v>
      </c>
      <c r="E50" s="166" t="s">
        <v>208</v>
      </c>
      <c r="F50" s="205" t="s">
        <v>79</v>
      </c>
      <c r="G50" s="206">
        <f>3*5</f>
        <v>15</v>
      </c>
      <c r="H50" s="203"/>
      <c r="I50" s="226">
        <f t="shared" si="11"/>
        <v>0</v>
      </c>
      <c r="J50" s="207">
        <v>21</v>
      </c>
      <c r="K50" s="203">
        <f>I50+((I50/100)*J50)</f>
        <v>0</v>
      </c>
      <c r="L50" s="255"/>
      <c r="M50" s="232"/>
      <c r="N50" s="232"/>
      <c r="O50" s="255"/>
      <c r="P50" s="255"/>
      <c r="Q50" s="255"/>
      <c r="R50" s="255"/>
      <c r="S50" s="255"/>
      <c r="T50" s="255"/>
      <c r="U50" s="255"/>
      <c r="V50" s="255"/>
      <c r="W50" s="255"/>
      <c r="X50" s="255"/>
      <c r="Y50" s="255"/>
      <c r="Z50" s="255"/>
      <c r="AA50" s="255"/>
    </row>
    <row r="51" spans="1:27" s="212" customFormat="1" ht="25.5" x14ac:dyDescent="0.2">
      <c r="A51" s="230">
        <v>33</v>
      </c>
      <c r="B51" s="211"/>
      <c r="C51" s="194" t="s">
        <v>100</v>
      </c>
      <c r="D51" s="244" t="s">
        <v>181</v>
      </c>
      <c r="E51" s="166" t="s">
        <v>206</v>
      </c>
      <c r="F51" s="205" t="s">
        <v>79</v>
      </c>
      <c r="G51" s="206">
        <v>1</v>
      </c>
      <c r="H51" s="203"/>
      <c r="I51" s="226">
        <f t="shared" si="11"/>
        <v>0</v>
      </c>
      <c r="J51" s="207">
        <v>21</v>
      </c>
      <c r="K51" s="203">
        <f>I51+((I51/100)*J51)</f>
        <v>0</v>
      </c>
      <c r="L51" s="255"/>
      <c r="M51" s="232"/>
      <c r="N51" s="232"/>
      <c r="O51" s="255"/>
      <c r="P51" s="255"/>
      <c r="Q51" s="255"/>
      <c r="R51" s="255"/>
      <c r="S51" s="255"/>
      <c r="T51" s="255"/>
      <c r="U51" s="255"/>
      <c r="V51" s="255"/>
      <c r="W51" s="255"/>
      <c r="X51" s="255"/>
      <c r="Y51" s="255"/>
      <c r="Z51" s="255"/>
      <c r="AA51" s="255"/>
    </row>
    <row r="52" spans="1:27" s="188" customFormat="1" ht="25.5" x14ac:dyDescent="0.2">
      <c r="A52" s="230">
        <v>34</v>
      </c>
      <c r="B52" s="194"/>
      <c r="C52" s="194" t="s">
        <v>100</v>
      </c>
      <c r="D52" s="245" t="s">
        <v>182</v>
      </c>
      <c r="E52" s="166" t="s">
        <v>207</v>
      </c>
      <c r="F52" s="205" t="s">
        <v>79</v>
      </c>
      <c r="G52" s="206">
        <v>1</v>
      </c>
      <c r="H52" s="203"/>
      <c r="I52" s="226">
        <f t="shared" si="11"/>
        <v>0</v>
      </c>
      <c r="J52" s="207">
        <v>21</v>
      </c>
      <c r="K52" s="203">
        <f>I52+((I52/100)*J52)</f>
        <v>0</v>
      </c>
      <c r="L52" s="253"/>
      <c r="M52" s="232"/>
      <c r="N52" s="232"/>
      <c r="O52" s="253"/>
      <c r="P52" s="253"/>
      <c r="Q52" s="253"/>
      <c r="R52" s="253"/>
      <c r="S52" s="253"/>
      <c r="T52" s="253"/>
      <c r="U52" s="253"/>
      <c r="V52" s="253"/>
      <c r="W52" s="253"/>
      <c r="X52" s="253"/>
      <c r="Y52" s="253"/>
      <c r="Z52" s="253"/>
      <c r="AA52" s="253"/>
    </row>
    <row r="53" spans="1:27" s="188" customFormat="1" x14ac:dyDescent="0.2">
      <c r="A53" s="230"/>
      <c r="B53" s="194"/>
      <c r="C53" s="194"/>
      <c r="D53" s="244"/>
      <c r="E53" s="219" t="s">
        <v>105</v>
      </c>
      <c r="F53" s="291"/>
      <c r="G53" s="251"/>
      <c r="H53" s="251"/>
      <c r="I53" s="201">
        <f>SUM(I54:I61)</f>
        <v>0</v>
      </c>
      <c r="J53" s="198"/>
      <c r="K53" s="199"/>
      <c r="L53" s="253"/>
      <c r="M53" s="232"/>
      <c r="N53" s="232"/>
      <c r="O53" s="253"/>
      <c r="P53" s="253"/>
      <c r="Q53" s="253"/>
      <c r="R53" s="253"/>
      <c r="S53" s="253"/>
      <c r="T53" s="253"/>
      <c r="U53" s="253"/>
      <c r="V53" s="253"/>
      <c r="W53" s="253"/>
      <c r="X53" s="253"/>
      <c r="Y53" s="253"/>
      <c r="Z53" s="253"/>
      <c r="AA53" s="253"/>
    </row>
    <row r="54" spans="1:27" s="188" customFormat="1" ht="89.25" x14ac:dyDescent="0.2">
      <c r="A54" s="230">
        <v>35</v>
      </c>
      <c r="B54" s="194"/>
      <c r="C54" s="194" t="s">
        <v>100</v>
      </c>
      <c r="D54" s="161" t="s">
        <v>106</v>
      </c>
      <c r="E54" s="180" t="s">
        <v>107</v>
      </c>
      <c r="F54" s="144" t="s">
        <v>79</v>
      </c>
      <c r="G54" s="145">
        <v>1</v>
      </c>
      <c r="H54" s="146"/>
      <c r="I54" s="146">
        <f>ROUND(G54*H54,2)</f>
        <v>0</v>
      </c>
      <c r="J54" s="147">
        <v>21</v>
      </c>
      <c r="K54" s="146">
        <f t="shared" ref="K54:K61" si="12">I54+((I54/100)*J54)</f>
        <v>0</v>
      </c>
      <c r="L54" s="253"/>
      <c r="M54" s="306"/>
      <c r="N54" s="232"/>
      <c r="O54" s="253"/>
      <c r="P54" s="253"/>
      <c r="Q54" s="253"/>
      <c r="R54" s="253"/>
      <c r="S54" s="253"/>
      <c r="T54" s="253"/>
      <c r="U54" s="253"/>
      <c r="V54" s="253"/>
      <c r="W54" s="253"/>
      <c r="X54" s="253"/>
      <c r="Y54" s="253"/>
      <c r="Z54" s="253"/>
      <c r="AA54" s="253"/>
    </row>
    <row r="55" spans="1:27" s="188" customFormat="1" ht="114.75" x14ac:dyDescent="0.2">
      <c r="A55" s="230">
        <v>36</v>
      </c>
      <c r="B55" s="194"/>
      <c r="C55" s="194" t="s">
        <v>100</v>
      </c>
      <c r="D55" s="161" t="s">
        <v>108</v>
      </c>
      <c r="E55" s="180" t="s">
        <v>231</v>
      </c>
      <c r="F55" s="144" t="s">
        <v>79</v>
      </c>
      <c r="G55" s="145">
        <v>1</v>
      </c>
      <c r="H55" s="146"/>
      <c r="I55" s="146">
        <f>ROUND(G55*H55,2)</f>
        <v>0</v>
      </c>
      <c r="J55" s="147">
        <v>21</v>
      </c>
      <c r="K55" s="146">
        <f t="shared" si="12"/>
        <v>0</v>
      </c>
      <c r="L55" s="253"/>
      <c r="M55" s="306"/>
      <c r="N55" s="232"/>
      <c r="O55" s="253"/>
      <c r="P55" s="253"/>
      <c r="Q55" s="253"/>
      <c r="R55" s="253"/>
      <c r="S55" s="253"/>
      <c r="T55" s="253"/>
      <c r="U55" s="253"/>
      <c r="V55" s="253"/>
      <c r="W55" s="253"/>
      <c r="X55" s="253"/>
      <c r="Y55" s="253"/>
      <c r="Z55" s="253"/>
      <c r="AA55" s="253"/>
    </row>
    <row r="56" spans="1:27" s="188" customFormat="1" ht="76.5" x14ac:dyDescent="0.2">
      <c r="A56" s="230">
        <v>37</v>
      </c>
      <c r="B56" s="194"/>
      <c r="C56" s="194" t="s">
        <v>100</v>
      </c>
      <c r="D56" s="161" t="s">
        <v>109</v>
      </c>
      <c r="E56" s="181" t="s">
        <v>245</v>
      </c>
      <c r="F56" s="144" t="s">
        <v>79</v>
      </c>
      <c r="G56" s="145">
        <v>1</v>
      </c>
      <c r="H56" s="146"/>
      <c r="I56" s="146">
        <f t="shared" ref="I56:I58" si="13">ROUND(G56*H56,2)</f>
        <v>0</v>
      </c>
      <c r="J56" s="147">
        <v>21</v>
      </c>
      <c r="K56" s="146">
        <f t="shared" si="12"/>
        <v>0</v>
      </c>
      <c r="L56" s="253"/>
      <c r="M56" s="306"/>
      <c r="N56" s="232"/>
      <c r="O56" s="253"/>
      <c r="P56" s="253"/>
      <c r="Q56" s="253"/>
      <c r="R56" s="253"/>
      <c r="S56" s="253"/>
      <c r="T56" s="253"/>
      <c r="U56" s="253"/>
      <c r="V56" s="253"/>
      <c r="W56" s="253"/>
      <c r="X56" s="253"/>
      <c r="Y56" s="253"/>
      <c r="Z56" s="253"/>
      <c r="AA56" s="253"/>
    </row>
    <row r="57" spans="1:27" s="188" customFormat="1" ht="102" x14ac:dyDescent="0.2">
      <c r="A57" s="230">
        <v>38</v>
      </c>
      <c r="B57" s="194"/>
      <c r="C57" s="194" t="s">
        <v>100</v>
      </c>
      <c r="D57" s="161" t="s">
        <v>110</v>
      </c>
      <c r="E57" s="181" t="s">
        <v>111</v>
      </c>
      <c r="F57" s="144" t="s">
        <v>79</v>
      </c>
      <c r="G57" s="156">
        <v>1</v>
      </c>
      <c r="H57" s="146"/>
      <c r="I57" s="146">
        <f t="shared" si="13"/>
        <v>0</v>
      </c>
      <c r="J57" s="147">
        <v>21</v>
      </c>
      <c r="K57" s="146">
        <f t="shared" si="12"/>
        <v>0</v>
      </c>
      <c r="L57" s="253"/>
      <c r="M57" s="232"/>
      <c r="N57" s="232"/>
      <c r="O57" s="253"/>
      <c r="P57" s="253"/>
      <c r="Q57" s="253"/>
      <c r="R57" s="253"/>
      <c r="S57" s="253"/>
      <c r="T57" s="253"/>
      <c r="U57" s="253"/>
      <c r="V57" s="253"/>
      <c r="W57" s="253"/>
      <c r="X57" s="253"/>
      <c r="Y57" s="253"/>
      <c r="Z57" s="253"/>
      <c r="AA57" s="253"/>
    </row>
    <row r="58" spans="1:27" s="188" customFormat="1" ht="38.25" x14ac:dyDescent="0.2">
      <c r="A58" s="230">
        <v>39</v>
      </c>
      <c r="B58" s="194"/>
      <c r="C58" s="144" t="s">
        <v>100</v>
      </c>
      <c r="D58" s="161" t="s">
        <v>134</v>
      </c>
      <c r="E58" s="181" t="s">
        <v>232</v>
      </c>
      <c r="F58" s="144" t="s">
        <v>79</v>
      </c>
      <c r="G58" s="156">
        <v>1</v>
      </c>
      <c r="H58" s="146"/>
      <c r="I58" s="146">
        <f t="shared" si="13"/>
        <v>0</v>
      </c>
      <c r="J58" s="147">
        <v>21</v>
      </c>
      <c r="K58" s="146">
        <f t="shared" si="12"/>
        <v>0</v>
      </c>
      <c r="L58" s="253"/>
      <c r="M58" s="232"/>
      <c r="N58" s="232"/>
      <c r="O58" s="253"/>
      <c r="P58" s="253"/>
      <c r="Q58" s="253"/>
      <c r="R58" s="253"/>
      <c r="S58" s="253"/>
      <c r="T58" s="253"/>
      <c r="U58" s="253"/>
      <c r="V58" s="253"/>
      <c r="W58" s="253"/>
      <c r="X58" s="253"/>
      <c r="Y58" s="253"/>
      <c r="Z58" s="253"/>
      <c r="AA58" s="253"/>
    </row>
    <row r="59" spans="1:27" s="188" customFormat="1" ht="51" x14ac:dyDescent="0.2">
      <c r="A59" s="230">
        <v>40</v>
      </c>
      <c r="B59" s="194"/>
      <c r="C59" s="205" t="s">
        <v>100</v>
      </c>
      <c r="D59" s="270" t="s">
        <v>103</v>
      </c>
      <c r="E59" s="301" t="s">
        <v>136</v>
      </c>
      <c r="F59" s="152" t="s">
        <v>79</v>
      </c>
      <c r="G59" s="156">
        <v>1</v>
      </c>
      <c r="H59" s="157"/>
      <c r="I59" s="157">
        <f>ROUND(G59*H59,2)</f>
        <v>0</v>
      </c>
      <c r="J59" s="158">
        <v>21</v>
      </c>
      <c r="K59" s="157">
        <f t="shared" si="12"/>
        <v>0</v>
      </c>
      <c r="L59" s="253"/>
      <c r="M59" s="232"/>
      <c r="N59" s="232"/>
      <c r="O59" s="253"/>
      <c r="P59" s="253"/>
      <c r="Q59" s="253"/>
      <c r="R59" s="253"/>
      <c r="S59" s="253"/>
      <c r="T59" s="253"/>
      <c r="U59" s="253"/>
      <c r="V59" s="253"/>
      <c r="W59" s="253"/>
      <c r="X59" s="253"/>
      <c r="Y59" s="253"/>
      <c r="Z59" s="253"/>
      <c r="AA59" s="253"/>
    </row>
    <row r="60" spans="1:27" s="188" customFormat="1" ht="25.5" x14ac:dyDescent="0.2">
      <c r="A60" s="230">
        <v>41</v>
      </c>
      <c r="B60" s="194"/>
      <c r="C60" s="194" t="s">
        <v>100</v>
      </c>
      <c r="D60" s="185" t="s">
        <v>114</v>
      </c>
      <c r="E60" s="166" t="s">
        <v>115</v>
      </c>
      <c r="F60" s="194" t="s">
        <v>79</v>
      </c>
      <c r="G60" s="202">
        <v>1</v>
      </c>
      <c r="H60" s="203"/>
      <c r="I60" s="199">
        <f t="shared" ref="I60:I61" si="14">ROUND(G60*H60,2)</f>
        <v>0</v>
      </c>
      <c r="J60" s="198">
        <v>21</v>
      </c>
      <c r="K60" s="199">
        <f t="shared" si="12"/>
        <v>0</v>
      </c>
      <c r="L60" s="253"/>
      <c r="M60" s="232"/>
      <c r="N60" s="232"/>
      <c r="O60" s="253"/>
      <c r="P60" s="253"/>
      <c r="Q60" s="253"/>
      <c r="R60" s="253"/>
      <c r="S60" s="253"/>
      <c r="T60" s="253"/>
      <c r="U60" s="253"/>
      <c r="V60" s="253"/>
      <c r="W60" s="253"/>
      <c r="X60" s="253"/>
      <c r="Y60" s="253"/>
      <c r="Z60" s="253"/>
      <c r="AA60" s="253"/>
    </row>
    <row r="61" spans="1:27" s="188" customFormat="1" ht="89.25" x14ac:dyDescent="0.2">
      <c r="A61" s="230">
        <v>42</v>
      </c>
      <c r="B61" s="194"/>
      <c r="C61" s="194" t="s">
        <v>100</v>
      </c>
      <c r="D61" s="161" t="s">
        <v>112</v>
      </c>
      <c r="E61" s="167" t="s">
        <v>125</v>
      </c>
      <c r="F61" s="194" t="s">
        <v>79</v>
      </c>
      <c r="G61" s="202">
        <v>1</v>
      </c>
      <c r="H61" s="199"/>
      <c r="I61" s="199">
        <f t="shared" si="14"/>
        <v>0</v>
      </c>
      <c r="J61" s="198">
        <v>21</v>
      </c>
      <c r="K61" s="199">
        <f t="shared" si="12"/>
        <v>0</v>
      </c>
      <c r="L61" s="253"/>
      <c r="M61" s="232"/>
      <c r="N61" s="232"/>
      <c r="O61" s="253"/>
      <c r="P61" s="253"/>
      <c r="Q61" s="253"/>
      <c r="R61" s="253"/>
      <c r="S61" s="253"/>
      <c r="T61" s="253"/>
      <c r="U61" s="253"/>
      <c r="V61" s="253"/>
      <c r="W61" s="253"/>
      <c r="X61" s="253"/>
      <c r="Y61" s="253"/>
      <c r="Z61" s="253"/>
      <c r="AA61" s="253"/>
    </row>
    <row r="62" spans="1:27" s="214" customFormat="1" x14ac:dyDescent="0.2">
      <c r="A62" s="230"/>
      <c r="B62" s="234"/>
      <c r="C62" s="234"/>
      <c r="D62" s="241"/>
      <c r="E62" s="222" t="s">
        <v>96</v>
      </c>
      <c r="F62" s="234"/>
      <c r="G62" s="252"/>
      <c r="H62" s="252"/>
      <c r="I62" s="215">
        <f>I14</f>
        <v>0</v>
      </c>
      <c r="J62" s="252"/>
      <c r="K62" s="252"/>
      <c r="L62" s="252"/>
      <c r="M62" s="232"/>
      <c r="N62" s="232"/>
      <c r="O62" s="252"/>
      <c r="P62" s="252"/>
      <c r="Q62" s="252"/>
      <c r="R62" s="252"/>
      <c r="S62" s="252"/>
      <c r="T62" s="252"/>
      <c r="U62" s="252"/>
      <c r="V62" s="252"/>
      <c r="W62" s="252"/>
      <c r="X62" s="252"/>
      <c r="Y62" s="252"/>
      <c r="Z62" s="252"/>
      <c r="AA62" s="252"/>
    </row>
    <row r="63" spans="1:27" x14ac:dyDescent="0.2">
      <c r="A63" s="230"/>
    </row>
    <row r="64" spans="1:27" x14ac:dyDescent="0.2">
      <c r="A64" s="230"/>
    </row>
    <row r="65" spans="1:27" x14ac:dyDescent="0.2">
      <c r="A65" s="230"/>
    </row>
    <row r="66" spans="1:27" x14ac:dyDescent="0.2">
      <c r="A66" s="230"/>
    </row>
    <row r="67" spans="1:27" x14ac:dyDescent="0.2">
      <c r="A67" s="230"/>
    </row>
    <row r="68" spans="1:27" s="223" customFormat="1" x14ac:dyDescent="0.2">
      <c r="A68" s="230"/>
      <c r="B68" s="236"/>
      <c r="C68" s="236"/>
      <c r="D68" s="245"/>
      <c r="E68" s="224"/>
      <c r="F68" s="236"/>
      <c r="G68" s="232"/>
      <c r="H68" s="232"/>
      <c r="I68" s="232"/>
      <c r="J68" s="232"/>
      <c r="K68" s="232"/>
      <c r="L68" s="232"/>
      <c r="M68" s="232"/>
      <c r="N68" s="232"/>
      <c r="O68" s="232"/>
      <c r="P68" s="232"/>
      <c r="Q68" s="232"/>
      <c r="R68" s="232"/>
      <c r="S68" s="232"/>
      <c r="T68" s="232"/>
      <c r="U68" s="232"/>
      <c r="V68" s="232"/>
      <c r="W68" s="232"/>
      <c r="X68" s="232"/>
      <c r="Y68" s="232"/>
      <c r="Z68" s="232"/>
      <c r="AA68" s="232"/>
    </row>
    <row r="69" spans="1:27" s="223" customFormat="1" x14ac:dyDescent="0.2">
      <c r="A69" s="230"/>
      <c r="B69" s="236"/>
      <c r="C69" s="236"/>
      <c r="D69" s="245"/>
      <c r="E69" s="224"/>
      <c r="F69" s="236"/>
      <c r="G69" s="232"/>
      <c r="H69" s="232"/>
      <c r="I69" s="232"/>
      <c r="J69" s="232"/>
      <c r="K69" s="232"/>
      <c r="L69" s="232"/>
      <c r="M69" s="232"/>
      <c r="N69" s="232"/>
      <c r="O69" s="232"/>
      <c r="P69" s="232"/>
      <c r="Q69" s="232"/>
      <c r="R69" s="232"/>
      <c r="S69" s="232"/>
      <c r="T69" s="232"/>
      <c r="U69" s="232"/>
      <c r="V69" s="232"/>
      <c r="W69" s="232"/>
      <c r="X69" s="232"/>
      <c r="Y69" s="232"/>
      <c r="Z69" s="232"/>
      <c r="AA69" s="232"/>
    </row>
    <row r="70" spans="1:27" s="223" customFormat="1" x14ac:dyDescent="0.2">
      <c r="A70" s="230"/>
      <c r="B70" s="236"/>
      <c r="C70" s="236"/>
      <c r="D70" s="245"/>
      <c r="E70" s="224"/>
      <c r="F70" s="236"/>
      <c r="G70" s="232"/>
      <c r="H70" s="232"/>
      <c r="I70" s="232"/>
      <c r="J70" s="232"/>
      <c r="K70" s="232"/>
      <c r="L70" s="232"/>
      <c r="M70" s="232"/>
      <c r="N70" s="232"/>
      <c r="O70" s="232"/>
      <c r="P70" s="232"/>
      <c r="Q70" s="232"/>
      <c r="R70" s="232"/>
      <c r="S70" s="232"/>
      <c r="T70" s="232"/>
      <c r="U70" s="232"/>
      <c r="V70" s="232"/>
      <c r="W70" s="232"/>
      <c r="X70" s="232"/>
      <c r="Y70" s="232"/>
      <c r="Z70" s="232"/>
      <c r="AA70" s="232"/>
    </row>
    <row r="71" spans="1:27" s="223" customFormat="1" x14ac:dyDescent="0.2">
      <c r="A71" s="230"/>
      <c r="B71" s="236"/>
      <c r="C71" s="236"/>
      <c r="D71" s="245"/>
      <c r="E71" s="224"/>
      <c r="F71" s="236"/>
      <c r="G71" s="232"/>
      <c r="H71" s="232"/>
      <c r="I71" s="232"/>
      <c r="J71" s="232"/>
      <c r="K71" s="232"/>
      <c r="L71" s="232"/>
      <c r="M71" s="232"/>
      <c r="N71" s="232"/>
      <c r="O71" s="232"/>
      <c r="P71" s="232"/>
      <c r="Q71" s="232"/>
      <c r="R71" s="232"/>
      <c r="S71" s="232"/>
      <c r="T71" s="232"/>
      <c r="U71" s="232"/>
      <c r="V71" s="232"/>
      <c r="W71" s="232"/>
      <c r="X71" s="232"/>
      <c r="Y71" s="232"/>
      <c r="Z71" s="232"/>
      <c r="AA71" s="232"/>
    </row>
    <row r="72" spans="1:27" s="223" customFormat="1" x14ac:dyDescent="0.2">
      <c r="A72" s="230"/>
      <c r="B72" s="236"/>
      <c r="C72" s="236"/>
      <c r="D72" s="245"/>
      <c r="E72" s="224"/>
      <c r="F72" s="236"/>
      <c r="G72" s="232"/>
      <c r="H72" s="232"/>
      <c r="I72" s="232"/>
      <c r="J72" s="232"/>
      <c r="K72" s="232"/>
      <c r="L72" s="232"/>
      <c r="M72" s="232"/>
      <c r="N72" s="232"/>
      <c r="O72" s="232"/>
      <c r="P72" s="232"/>
      <c r="Q72" s="232"/>
      <c r="R72" s="232"/>
      <c r="S72" s="232"/>
      <c r="T72" s="232"/>
      <c r="U72" s="232"/>
      <c r="V72" s="232"/>
      <c r="W72" s="232"/>
      <c r="X72" s="232"/>
      <c r="Y72" s="232"/>
      <c r="Z72" s="232"/>
      <c r="AA72" s="232"/>
    </row>
    <row r="73" spans="1:27" s="223" customFormat="1" x14ac:dyDescent="0.2">
      <c r="A73" s="230"/>
      <c r="B73" s="236"/>
      <c r="C73" s="236"/>
      <c r="D73" s="245"/>
      <c r="E73" s="224"/>
      <c r="F73" s="236"/>
      <c r="G73" s="232"/>
      <c r="H73" s="232"/>
      <c r="I73" s="232"/>
      <c r="J73" s="232"/>
      <c r="K73" s="232"/>
      <c r="L73" s="232"/>
      <c r="M73" s="232"/>
      <c r="N73" s="232"/>
      <c r="O73" s="232"/>
      <c r="P73" s="232"/>
      <c r="Q73" s="232"/>
      <c r="R73" s="232"/>
      <c r="S73" s="232"/>
      <c r="T73" s="232"/>
      <c r="U73" s="232"/>
      <c r="V73" s="232"/>
      <c r="W73" s="232"/>
      <c r="X73" s="232"/>
      <c r="Y73" s="232"/>
      <c r="Z73" s="232"/>
      <c r="AA73" s="232"/>
    </row>
    <row r="74" spans="1:27" s="223" customFormat="1" x14ac:dyDescent="0.2">
      <c r="A74" s="230"/>
      <c r="B74" s="236"/>
      <c r="C74" s="236"/>
      <c r="D74" s="245"/>
      <c r="E74" s="224"/>
      <c r="F74" s="236"/>
      <c r="G74" s="232"/>
      <c r="H74" s="232"/>
      <c r="I74" s="232"/>
      <c r="J74" s="232"/>
      <c r="K74" s="232"/>
      <c r="L74" s="232"/>
      <c r="M74" s="232"/>
      <c r="N74" s="232"/>
      <c r="O74" s="232"/>
      <c r="P74" s="232"/>
      <c r="Q74" s="232"/>
      <c r="R74" s="232"/>
      <c r="S74" s="232"/>
      <c r="T74" s="232"/>
      <c r="U74" s="232"/>
      <c r="V74" s="232"/>
      <c r="W74" s="232"/>
      <c r="X74" s="232"/>
      <c r="Y74" s="232"/>
      <c r="Z74" s="232"/>
      <c r="AA74" s="232"/>
    </row>
    <row r="75" spans="1:27" s="223" customFormat="1" x14ac:dyDescent="0.2">
      <c r="A75" s="230"/>
      <c r="B75" s="236"/>
      <c r="C75" s="236"/>
      <c r="D75" s="245"/>
      <c r="E75" s="224"/>
      <c r="F75" s="236"/>
      <c r="G75" s="232"/>
      <c r="H75" s="232"/>
      <c r="I75" s="232"/>
      <c r="J75" s="232"/>
      <c r="K75" s="232"/>
      <c r="L75" s="232"/>
      <c r="M75" s="232"/>
      <c r="N75" s="232"/>
      <c r="O75" s="232"/>
      <c r="P75" s="232"/>
      <c r="Q75" s="232"/>
      <c r="R75" s="232"/>
      <c r="S75" s="232"/>
      <c r="T75" s="232"/>
      <c r="U75" s="232"/>
      <c r="V75" s="232"/>
      <c r="W75" s="232"/>
      <c r="X75" s="232"/>
      <c r="Y75" s="232"/>
      <c r="Z75" s="232"/>
      <c r="AA75" s="232"/>
    </row>
    <row r="76" spans="1:27" s="223" customFormat="1" x14ac:dyDescent="0.2">
      <c r="A76" s="230"/>
      <c r="B76" s="236"/>
      <c r="C76" s="236"/>
      <c r="D76" s="245"/>
      <c r="E76" s="224"/>
      <c r="F76" s="236"/>
      <c r="G76" s="232"/>
      <c r="H76" s="232"/>
      <c r="I76" s="232"/>
      <c r="J76" s="232"/>
      <c r="K76" s="232"/>
      <c r="L76" s="232"/>
      <c r="M76" s="232"/>
      <c r="N76" s="232"/>
      <c r="O76" s="232"/>
      <c r="P76" s="232"/>
      <c r="Q76" s="232"/>
      <c r="R76" s="232"/>
      <c r="S76" s="232"/>
      <c r="T76" s="232"/>
      <c r="U76" s="232"/>
      <c r="V76" s="232"/>
      <c r="W76" s="232"/>
      <c r="X76" s="232"/>
      <c r="Y76" s="232"/>
      <c r="Z76" s="232"/>
      <c r="AA76" s="232"/>
    </row>
    <row r="77" spans="1:27" s="223" customFormat="1" x14ac:dyDescent="0.2">
      <c r="A77" s="230"/>
      <c r="B77" s="236"/>
      <c r="C77" s="236"/>
      <c r="D77" s="245"/>
      <c r="E77" s="224"/>
      <c r="F77" s="236"/>
      <c r="G77" s="232"/>
      <c r="H77" s="232"/>
      <c r="I77" s="232"/>
      <c r="J77" s="232"/>
      <c r="K77" s="232"/>
      <c r="L77" s="232"/>
      <c r="M77" s="232"/>
      <c r="N77" s="232"/>
      <c r="O77" s="232"/>
      <c r="P77" s="232"/>
      <c r="Q77" s="232"/>
      <c r="R77" s="232"/>
      <c r="S77" s="232"/>
      <c r="T77" s="232"/>
      <c r="U77" s="232"/>
      <c r="V77" s="232"/>
      <c r="W77" s="232"/>
      <c r="X77" s="232"/>
      <c r="Y77" s="232"/>
      <c r="Z77" s="232"/>
      <c r="AA77" s="232"/>
    </row>
    <row r="78" spans="1:27" s="223" customFormat="1" x14ac:dyDescent="0.2">
      <c r="A78" s="230"/>
      <c r="B78" s="236"/>
      <c r="C78" s="236"/>
      <c r="D78" s="245"/>
      <c r="E78" s="224"/>
      <c r="F78" s="236"/>
      <c r="G78" s="232"/>
      <c r="H78" s="232"/>
      <c r="I78" s="232"/>
      <c r="J78" s="232"/>
      <c r="K78" s="232"/>
      <c r="L78" s="232"/>
      <c r="M78" s="232"/>
      <c r="N78" s="232"/>
      <c r="O78" s="232"/>
      <c r="P78" s="232"/>
      <c r="Q78" s="232"/>
      <c r="R78" s="232"/>
      <c r="S78" s="232"/>
      <c r="T78" s="232"/>
      <c r="U78" s="232"/>
      <c r="V78" s="232"/>
      <c r="W78" s="232"/>
      <c r="X78" s="232"/>
      <c r="Y78" s="232"/>
      <c r="Z78" s="232"/>
      <c r="AA78" s="232"/>
    </row>
    <row r="79" spans="1:27" s="223" customFormat="1" x14ac:dyDescent="0.2">
      <c r="A79" s="230"/>
      <c r="B79" s="236"/>
      <c r="C79" s="236"/>
      <c r="D79" s="245"/>
      <c r="E79" s="224"/>
      <c r="F79" s="236"/>
      <c r="G79" s="232"/>
      <c r="H79" s="232"/>
      <c r="I79" s="232"/>
      <c r="J79" s="232"/>
      <c r="K79" s="232"/>
      <c r="L79" s="232"/>
      <c r="M79" s="232"/>
      <c r="N79" s="232"/>
      <c r="O79" s="232"/>
      <c r="P79" s="232"/>
      <c r="Q79" s="232"/>
      <c r="R79" s="232"/>
      <c r="S79" s="232"/>
      <c r="T79" s="232"/>
      <c r="U79" s="232"/>
      <c r="V79" s="232"/>
      <c r="W79" s="232"/>
      <c r="X79" s="232"/>
      <c r="Y79" s="232"/>
      <c r="Z79" s="232"/>
      <c r="AA79" s="232"/>
    </row>
    <row r="80" spans="1:27" s="223" customFormat="1" x14ac:dyDescent="0.2">
      <c r="A80" s="230"/>
      <c r="B80" s="236"/>
      <c r="C80" s="236"/>
      <c r="D80" s="245"/>
      <c r="E80" s="224"/>
      <c r="F80" s="236"/>
      <c r="G80" s="232"/>
      <c r="H80" s="232"/>
      <c r="I80" s="232"/>
      <c r="J80" s="232"/>
      <c r="K80" s="232"/>
      <c r="L80" s="232"/>
      <c r="M80" s="232"/>
      <c r="N80" s="232"/>
      <c r="O80" s="232"/>
      <c r="P80" s="232"/>
      <c r="Q80" s="232"/>
      <c r="R80" s="232"/>
      <c r="S80" s="232"/>
      <c r="T80" s="232"/>
      <c r="U80" s="232"/>
      <c r="V80" s="232"/>
      <c r="W80" s="232"/>
      <c r="X80" s="232"/>
      <c r="Y80" s="232"/>
      <c r="Z80" s="232"/>
      <c r="AA80" s="232"/>
    </row>
    <row r="81" spans="1:27" s="223" customFormat="1" x14ac:dyDescent="0.2">
      <c r="A81" s="230"/>
      <c r="B81" s="236"/>
      <c r="C81" s="236"/>
      <c r="D81" s="245"/>
      <c r="E81" s="224"/>
      <c r="F81" s="236"/>
      <c r="G81" s="232"/>
      <c r="H81" s="232"/>
      <c r="I81" s="232"/>
      <c r="J81" s="232"/>
      <c r="K81" s="232"/>
      <c r="L81" s="232"/>
      <c r="M81" s="232"/>
      <c r="N81" s="232"/>
      <c r="O81" s="232"/>
      <c r="P81" s="232"/>
      <c r="Q81" s="232"/>
      <c r="R81" s="232"/>
      <c r="S81" s="232"/>
      <c r="T81" s="232"/>
      <c r="U81" s="232"/>
      <c r="V81" s="232"/>
      <c r="W81" s="232"/>
      <c r="X81" s="232"/>
      <c r="Y81" s="232"/>
      <c r="Z81" s="232"/>
      <c r="AA81" s="232"/>
    </row>
    <row r="82" spans="1:27" s="223" customFormat="1" x14ac:dyDescent="0.2">
      <c r="A82" s="230"/>
      <c r="B82" s="236"/>
      <c r="C82" s="236"/>
      <c r="D82" s="245"/>
      <c r="E82" s="224"/>
      <c r="F82" s="236"/>
      <c r="G82" s="232"/>
      <c r="H82" s="232"/>
      <c r="I82" s="232"/>
      <c r="J82" s="232"/>
      <c r="K82" s="232"/>
      <c r="L82" s="232"/>
      <c r="M82" s="232"/>
      <c r="N82" s="232"/>
      <c r="O82" s="232"/>
      <c r="P82" s="232"/>
      <c r="Q82" s="232"/>
      <c r="R82" s="232"/>
      <c r="S82" s="232"/>
      <c r="T82" s="232"/>
      <c r="U82" s="232"/>
      <c r="V82" s="232"/>
      <c r="W82" s="232"/>
      <c r="X82" s="232"/>
      <c r="Y82" s="232"/>
      <c r="Z82" s="232"/>
      <c r="AA82" s="232"/>
    </row>
    <row r="83" spans="1:27" s="223" customFormat="1" x14ac:dyDescent="0.2">
      <c r="A83" s="230"/>
      <c r="B83" s="236"/>
      <c r="C83" s="236"/>
      <c r="D83" s="245"/>
      <c r="E83" s="224"/>
      <c r="F83" s="236"/>
      <c r="G83" s="232"/>
      <c r="H83" s="232"/>
      <c r="I83" s="232"/>
      <c r="J83" s="232"/>
      <c r="K83" s="232"/>
      <c r="L83" s="232"/>
      <c r="M83" s="232"/>
      <c r="N83" s="232"/>
      <c r="O83" s="232"/>
      <c r="P83" s="232"/>
      <c r="Q83" s="232"/>
      <c r="R83" s="232"/>
      <c r="S83" s="232"/>
      <c r="T83" s="232"/>
      <c r="U83" s="232"/>
      <c r="V83" s="232"/>
      <c r="W83" s="232"/>
      <c r="X83" s="232"/>
      <c r="Y83" s="232"/>
      <c r="Z83" s="232"/>
      <c r="AA83" s="232"/>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BF2B-7F89-4A39-9528-2EBD97EA72A1}">
  <sheetPr>
    <pageSetUpPr fitToPage="1"/>
  </sheetPr>
  <dimension ref="A1:AA56"/>
  <sheetViews>
    <sheetView showGridLines="0" tabSelected="1" zoomScaleNormal="100" workbookViewId="0">
      <selection activeCell="E21" sqref="E21"/>
    </sheetView>
  </sheetViews>
  <sheetFormatPr defaultRowHeight="12.75" x14ac:dyDescent="0.2"/>
  <cols>
    <col min="1" max="1" width="5.5703125" style="232" customWidth="1"/>
    <col min="2" max="2" width="4.42578125" style="236" customWidth="1"/>
    <col min="3" max="3" width="6" style="236" customWidth="1"/>
    <col min="4" max="4" width="12.7109375" style="245" customWidth="1"/>
    <col min="5" max="5" width="94.28515625" style="224" customWidth="1"/>
    <col min="6" max="6" width="7.7109375" style="236" customWidth="1"/>
    <col min="7" max="7" width="9.85546875" style="232" customWidth="1"/>
    <col min="8" max="8" width="13.140625" style="232" customWidth="1"/>
    <col min="9" max="9" width="15.5703125" style="232" customWidth="1"/>
    <col min="10" max="10" width="6.7109375" style="232" customWidth="1"/>
    <col min="11" max="11" width="15.5703125" style="232" customWidth="1"/>
    <col min="12" max="23" width="9.140625" style="232"/>
    <col min="24" max="16384" width="9.140625" style="186"/>
  </cols>
  <sheetData>
    <row r="1" spans="1:27" s="216" customFormat="1" ht="18" x14ac:dyDescent="0.2">
      <c r="A1" s="258" t="s">
        <v>101</v>
      </c>
      <c r="B1" s="259"/>
      <c r="C1" s="259"/>
      <c r="D1" s="242"/>
      <c r="E1" s="242"/>
      <c r="F1" s="259"/>
      <c r="G1" s="259"/>
      <c r="H1" s="259"/>
      <c r="I1" s="259"/>
      <c r="J1" s="259"/>
      <c r="K1" s="259"/>
    </row>
    <row r="2" spans="1:27" s="216" customFormat="1" x14ac:dyDescent="0.2">
      <c r="A2" s="260" t="s">
        <v>61</v>
      </c>
      <c r="B2" s="259"/>
      <c r="C2" s="187" t="s">
        <v>258</v>
      </c>
      <c r="D2" s="238"/>
      <c r="E2" s="238"/>
      <c r="F2" s="259"/>
      <c r="G2" s="259"/>
      <c r="H2" s="259"/>
      <c r="I2" s="259"/>
      <c r="J2" s="259"/>
      <c r="K2" s="259"/>
    </row>
    <row r="3" spans="1:27" s="216" customFormat="1" x14ac:dyDescent="0.2">
      <c r="A3" s="260" t="s">
        <v>62</v>
      </c>
      <c r="B3" s="259"/>
      <c r="C3" s="323" t="s">
        <v>121</v>
      </c>
      <c r="D3" s="323"/>
      <c r="E3" s="323"/>
      <c r="F3" s="259"/>
      <c r="G3" s="259"/>
      <c r="H3" s="259"/>
      <c r="I3" s="187"/>
      <c r="J3" s="259"/>
      <c r="K3" s="259"/>
    </row>
    <row r="4" spans="1:27" s="216" customFormat="1" x14ac:dyDescent="0.2">
      <c r="A4" s="260" t="s">
        <v>63</v>
      </c>
      <c r="B4" s="259"/>
      <c r="C4" s="187" t="s">
        <v>82</v>
      </c>
      <c r="D4" s="238"/>
      <c r="E4" s="238"/>
      <c r="F4" s="259"/>
      <c r="G4" s="259"/>
      <c r="H4" s="259"/>
      <c r="I4" s="187"/>
      <c r="J4" s="259"/>
      <c r="K4" s="259"/>
    </row>
    <row r="5" spans="1:27" s="216" customFormat="1" x14ac:dyDescent="0.2">
      <c r="A5" s="259" t="s">
        <v>71</v>
      </c>
      <c r="B5" s="259"/>
      <c r="C5" s="187" t="s">
        <v>2</v>
      </c>
      <c r="D5" s="238"/>
      <c r="E5" s="238"/>
      <c r="F5" s="259"/>
      <c r="G5" s="259"/>
      <c r="H5" s="259"/>
      <c r="I5" s="187"/>
      <c r="J5" s="259"/>
      <c r="K5" s="259"/>
    </row>
    <row r="6" spans="1:27" s="216" customFormat="1" x14ac:dyDescent="0.2">
      <c r="A6" s="259"/>
      <c r="B6" s="259"/>
      <c r="C6" s="187"/>
      <c r="D6" s="238"/>
      <c r="E6" s="238"/>
      <c r="F6" s="259"/>
      <c r="G6" s="259"/>
      <c r="H6" s="259"/>
      <c r="I6" s="187"/>
      <c r="J6" s="259"/>
      <c r="K6" s="259"/>
    </row>
    <row r="7" spans="1:27" s="216" customFormat="1" x14ac:dyDescent="0.2">
      <c r="A7" s="259" t="s">
        <v>65</v>
      </c>
      <c r="B7" s="259"/>
      <c r="C7" s="323" t="s">
        <v>122</v>
      </c>
      <c r="D7" s="323"/>
      <c r="E7" s="323"/>
      <c r="F7" s="259"/>
      <c r="G7" s="259"/>
      <c r="H7" s="259"/>
      <c r="I7" s="187"/>
      <c r="J7" s="259"/>
      <c r="K7" s="259"/>
    </row>
    <row r="8" spans="1:27" s="216" customFormat="1" x14ac:dyDescent="0.2">
      <c r="A8" s="259" t="s">
        <v>66</v>
      </c>
      <c r="B8" s="259"/>
      <c r="C8" s="323" t="s">
        <v>2</v>
      </c>
      <c r="D8" s="323"/>
      <c r="E8" s="238"/>
      <c r="F8" s="259"/>
      <c r="G8" s="259"/>
      <c r="H8" s="259"/>
      <c r="I8" s="187"/>
      <c r="J8" s="259"/>
      <c r="K8" s="259"/>
    </row>
    <row r="9" spans="1:27" s="216" customFormat="1" x14ac:dyDescent="0.2">
      <c r="A9" s="259" t="s">
        <v>67</v>
      </c>
      <c r="B9" s="259"/>
      <c r="C9" s="324" t="s">
        <v>250</v>
      </c>
      <c r="D9" s="324"/>
      <c r="E9" s="238"/>
      <c r="F9" s="259"/>
      <c r="G9" s="259"/>
      <c r="H9" s="259"/>
      <c r="I9" s="187"/>
      <c r="J9" s="259"/>
      <c r="K9" s="259"/>
    </row>
    <row r="10" spans="1:27" s="216" customFormat="1" x14ac:dyDescent="0.2">
      <c r="A10" s="259"/>
      <c r="B10" s="259"/>
      <c r="C10" s="259"/>
      <c r="D10" s="242"/>
      <c r="E10" s="242"/>
      <c r="F10" s="259"/>
      <c r="G10" s="259"/>
      <c r="H10" s="259"/>
      <c r="I10" s="259"/>
      <c r="J10" s="259"/>
      <c r="K10" s="259"/>
    </row>
    <row r="11" spans="1:27" s="257" customFormat="1" ht="38.25" x14ac:dyDescent="0.2">
      <c r="A11" s="189" t="s">
        <v>72</v>
      </c>
      <c r="B11" s="190" t="s">
        <v>73</v>
      </c>
      <c r="C11" s="190" t="s">
        <v>74</v>
      </c>
      <c r="D11" s="190" t="s">
        <v>162</v>
      </c>
      <c r="E11" s="190" t="s">
        <v>94</v>
      </c>
      <c r="F11" s="190" t="s">
        <v>76</v>
      </c>
      <c r="G11" s="190" t="s">
        <v>77</v>
      </c>
      <c r="H11" s="190" t="s">
        <v>97</v>
      </c>
      <c r="I11" s="190" t="s">
        <v>98</v>
      </c>
      <c r="J11" s="190" t="s">
        <v>78</v>
      </c>
      <c r="K11" s="190" t="s">
        <v>95</v>
      </c>
    </row>
    <row r="12" spans="1:27" s="236" customFormat="1" x14ac:dyDescent="0.2">
      <c r="A12" s="191">
        <v>1</v>
      </c>
      <c r="B12" s="192">
        <v>2</v>
      </c>
      <c r="C12" s="192">
        <v>3</v>
      </c>
      <c r="D12" s="193">
        <v>4</v>
      </c>
      <c r="E12" s="193">
        <v>5</v>
      </c>
      <c r="F12" s="192">
        <v>6</v>
      </c>
      <c r="G12" s="192">
        <v>7</v>
      </c>
      <c r="H12" s="192">
        <v>8</v>
      </c>
      <c r="I12" s="192">
        <v>9</v>
      </c>
      <c r="J12" s="192">
        <v>10</v>
      </c>
      <c r="K12" s="192">
        <v>11</v>
      </c>
    </row>
    <row r="13" spans="1:27" x14ac:dyDescent="0.2">
      <c r="A13" s="231"/>
      <c r="B13" s="235"/>
      <c r="C13" s="235"/>
      <c r="D13" s="243"/>
      <c r="E13" s="217"/>
      <c r="F13" s="235"/>
      <c r="G13" s="231"/>
      <c r="H13" s="231"/>
      <c r="I13" s="231"/>
      <c r="J13" s="231"/>
      <c r="K13" s="231"/>
    </row>
    <row r="14" spans="1:27" s="196" customFormat="1" x14ac:dyDescent="0.2">
      <c r="A14" s="289"/>
      <c r="B14" s="218"/>
      <c r="C14" s="249"/>
      <c r="D14" s="239" t="s">
        <v>86</v>
      </c>
      <c r="E14" s="195" t="s">
        <v>209</v>
      </c>
      <c r="F14" s="249"/>
      <c r="G14" s="250"/>
      <c r="H14" s="250"/>
      <c r="I14" s="197">
        <f>I15+I19+I27</f>
        <v>0</v>
      </c>
      <c r="J14" s="250"/>
      <c r="K14" s="199"/>
      <c r="L14" s="250"/>
      <c r="M14" s="250"/>
      <c r="N14" s="250"/>
      <c r="O14" s="250"/>
      <c r="P14" s="250"/>
      <c r="Q14" s="250"/>
      <c r="R14" s="250"/>
      <c r="S14" s="250"/>
      <c r="T14" s="250"/>
      <c r="U14" s="250"/>
      <c r="V14" s="250"/>
      <c r="W14" s="250"/>
    </row>
    <row r="15" spans="1:27" s="188" customFormat="1" x14ac:dyDescent="0.2">
      <c r="A15" s="230"/>
      <c r="B15" s="200"/>
      <c r="C15" s="237"/>
      <c r="D15" s="240"/>
      <c r="E15" s="276" t="s">
        <v>259</v>
      </c>
      <c r="F15" s="237"/>
      <c r="G15" s="251"/>
      <c r="H15" s="251"/>
      <c r="I15" s="201">
        <f>SUM(I16:I18)</f>
        <v>0</v>
      </c>
      <c r="J15" s="198"/>
      <c r="K15" s="199"/>
      <c r="L15" s="253"/>
      <c r="M15" s="253"/>
      <c r="N15" s="253"/>
      <c r="O15" s="253"/>
      <c r="P15" s="253"/>
      <c r="Q15" s="253"/>
      <c r="R15" s="253"/>
      <c r="S15" s="253"/>
      <c r="T15" s="253"/>
      <c r="U15" s="253"/>
      <c r="V15" s="253"/>
      <c r="W15" s="253"/>
    </row>
    <row r="16" spans="1:27" s="188" customFormat="1" ht="25.5" x14ac:dyDescent="0.2">
      <c r="A16" s="230">
        <v>1</v>
      </c>
      <c r="B16" s="194"/>
      <c r="C16" s="233" t="s">
        <v>100</v>
      </c>
      <c r="D16" s="204"/>
      <c r="E16" s="213" t="s">
        <v>260</v>
      </c>
      <c r="F16" s="194" t="s">
        <v>79</v>
      </c>
      <c r="G16" s="202">
        <v>1</v>
      </c>
      <c r="H16" s="199"/>
      <c r="I16" s="199">
        <f t="shared" ref="I16:I18" si="0">ROUND(G16*H16,2)</f>
        <v>0</v>
      </c>
      <c r="J16" s="198">
        <v>21</v>
      </c>
      <c r="K16" s="199">
        <f t="shared" ref="K16:K18" si="1">I16+((I16/100)*J16)</f>
        <v>0</v>
      </c>
      <c r="L16" s="253"/>
      <c r="M16" s="254"/>
      <c r="N16" s="254"/>
      <c r="O16" s="253"/>
      <c r="P16" s="253"/>
      <c r="Q16" s="253"/>
      <c r="R16" s="253"/>
      <c r="S16" s="253"/>
      <c r="T16" s="253"/>
      <c r="U16" s="253"/>
      <c r="V16" s="253"/>
      <c r="W16" s="253"/>
      <c r="X16" s="253"/>
      <c r="Y16" s="253"/>
      <c r="Z16" s="253"/>
      <c r="AA16" s="253"/>
    </row>
    <row r="17" spans="1:27" s="188" customFormat="1" ht="25.5" x14ac:dyDescent="0.2">
      <c r="A17" s="230">
        <v>2</v>
      </c>
      <c r="B17" s="194"/>
      <c r="C17" s="233" t="s">
        <v>100</v>
      </c>
      <c r="D17" s="204"/>
      <c r="E17" s="213" t="s">
        <v>261</v>
      </c>
      <c r="F17" s="194" t="s">
        <v>79</v>
      </c>
      <c r="G17" s="202">
        <v>2</v>
      </c>
      <c r="H17" s="199"/>
      <c r="I17" s="199">
        <f t="shared" si="0"/>
        <v>0</v>
      </c>
      <c r="J17" s="198">
        <v>21</v>
      </c>
      <c r="K17" s="199">
        <f t="shared" si="1"/>
        <v>0</v>
      </c>
      <c r="L17" s="253"/>
      <c r="M17" s="254"/>
      <c r="N17" s="254"/>
      <c r="O17" s="253"/>
      <c r="P17" s="253"/>
      <c r="Q17" s="253"/>
      <c r="R17" s="253"/>
      <c r="S17" s="253"/>
      <c r="T17" s="253"/>
      <c r="U17" s="253"/>
      <c r="V17" s="253"/>
      <c r="W17" s="253"/>
      <c r="X17" s="253"/>
      <c r="Y17" s="253"/>
      <c r="Z17" s="253"/>
      <c r="AA17" s="253"/>
    </row>
    <row r="18" spans="1:27" s="188" customFormat="1" ht="25.5" x14ac:dyDescent="0.2">
      <c r="A18" s="230">
        <v>3</v>
      </c>
      <c r="B18" s="194"/>
      <c r="C18" s="233" t="s">
        <v>100</v>
      </c>
      <c r="D18" s="204"/>
      <c r="E18" s="213" t="s">
        <v>262</v>
      </c>
      <c r="F18" s="194" t="s">
        <v>79</v>
      </c>
      <c r="G18" s="202">
        <v>2</v>
      </c>
      <c r="H18" s="199"/>
      <c r="I18" s="199">
        <f t="shared" si="0"/>
        <v>0</v>
      </c>
      <c r="J18" s="198">
        <v>21</v>
      </c>
      <c r="K18" s="199">
        <f t="shared" si="1"/>
        <v>0</v>
      </c>
      <c r="L18" s="253"/>
      <c r="M18" s="254"/>
      <c r="N18" s="254"/>
      <c r="O18" s="253"/>
      <c r="P18" s="253"/>
      <c r="Q18" s="253"/>
      <c r="R18" s="253"/>
      <c r="S18" s="253"/>
      <c r="T18" s="253"/>
      <c r="U18" s="253"/>
      <c r="V18" s="253"/>
      <c r="W18" s="253"/>
      <c r="X18" s="253"/>
      <c r="Y18" s="253"/>
      <c r="Z18" s="253"/>
      <c r="AA18" s="253"/>
    </row>
    <row r="19" spans="1:27" s="188" customFormat="1" x14ac:dyDescent="0.2">
      <c r="A19" s="230"/>
      <c r="B19" s="194"/>
      <c r="C19" s="200"/>
      <c r="D19" s="293"/>
      <c r="E19" s="276" t="s">
        <v>270</v>
      </c>
      <c r="F19" s="291"/>
      <c r="G19" s="251"/>
      <c r="H19" s="251"/>
      <c r="I19" s="201">
        <f>SUM(I20:I26)</f>
        <v>0</v>
      </c>
      <c r="J19" s="198"/>
      <c r="K19" s="199"/>
      <c r="L19" s="253"/>
      <c r="M19" s="253"/>
      <c r="N19" s="253"/>
      <c r="O19" s="253"/>
      <c r="P19" s="253"/>
      <c r="Q19" s="253"/>
      <c r="R19" s="253"/>
      <c r="S19" s="253"/>
      <c r="T19" s="253"/>
      <c r="U19" s="253"/>
      <c r="V19" s="253"/>
      <c r="W19" s="253"/>
    </row>
    <row r="20" spans="1:27" s="188" customFormat="1" ht="25.5" x14ac:dyDescent="0.2">
      <c r="A20" s="230">
        <v>4</v>
      </c>
      <c r="B20" s="194"/>
      <c r="C20" s="233" t="s">
        <v>100</v>
      </c>
      <c r="D20" s="204"/>
      <c r="E20" s="213" t="s">
        <v>263</v>
      </c>
      <c r="F20" s="194" t="s">
        <v>79</v>
      </c>
      <c r="G20" s="202">
        <v>9</v>
      </c>
      <c r="H20" s="199"/>
      <c r="I20" s="199">
        <f t="shared" ref="I20:I34" si="2">ROUND(G20*H20,2)</f>
        <v>0</v>
      </c>
      <c r="J20" s="198">
        <v>21</v>
      </c>
      <c r="K20" s="199">
        <f t="shared" ref="K20:K34" si="3">I20+((I20/100)*J20)</f>
        <v>0</v>
      </c>
      <c r="L20" s="253"/>
      <c r="M20" s="254"/>
      <c r="N20" s="254"/>
      <c r="O20" s="253"/>
      <c r="P20" s="253"/>
      <c r="Q20" s="253"/>
      <c r="R20" s="253"/>
      <c r="S20" s="253"/>
      <c r="T20" s="253"/>
      <c r="U20" s="253"/>
      <c r="V20" s="253"/>
      <c r="W20" s="253"/>
      <c r="X20" s="253"/>
      <c r="Y20" s="253"/>
      <c r="Z20" s="253"/>
      <c r="AA20" s="253"/>
    </row>
    <row r="21" spans="1:27" s="188" customFormat="1" ht="25.5" x14ac:dyDescent="0.2">
      <c r="A21" s="230">
        <v>5</v>
      </c>
      <c r="B21" s="194"/>
      <c r="C21" s="233" t="s">
        <v>100</v>
      </c>
      <c r="D21" s="204"/>
      <c r="E21" s="213" t="s">
        <v>264</v>
      </c>
      <c r="F21" s="194" t="s">
        <v>79</v>
      </c>
      <c r="G21" s="202">
        <v>1</v>
      </c>
      <c r="H21" s="199"/>
      <c r="I21" s="199">
        <f t="shared" si="2"/>
        <v>0</v>
      </c>
      <c r="J21" s="198">
        <v>21</v>
      </c>
      <c r="K21" s="199">
        <f t="shared" si="3"/>
        <v>0</v>
      </c>
      <c r="L21" s="253"/>
      <c r="M21" s="254"/>
      <c r="N21" s="254"/>
      <c r="O21" s="253"/>
      <c r="P21" s="253"/>
      <c r="Q21" s="253"/>
      <c r="R21" s="253"/>
      <c r="S21" s="253"/>
      <c r="T21" s="253"/>
      <c r="U21" s="253"/>
      <c r="V21" s="253"/>
      <c r="W21" s="253"/>
      <c r="X21" s="253"/>
      <c r="Y21" s="253"/>
      <c r="Z21" s="253"/>
      <c r="AA21" s="253"/>
    </row>
    <row r="22" spans="1:27" s="188" customFormat="1" ht="25.5" x14ac:dyDescent="0.2">
      <c r="A22" s="230">
        <v>6</v>
      </c>
      <c r="B22" s="194"/>
      <c r="C22" s="233" t="s">
        <v>100</v>
      </c>
      <c r="D22" s="204"/>
      <c r="E22" s="213" t="s">
        <v>265</v>
      </c>
      <c r="F22" s="194" t="s">
        <v>79</v>
      </c>
      <c r="G22" s="202">
        <v>2</v>
      </c>
      <c r="H22" s="199"/>
      <c r="I22" s="199">
        <f t="shared" si="2"/>
        <v>0</v>
      </c>
      <c r="J22" s="198">
        <v>21</v>
      </c>
      <c r="K22" s="199">
        <f t="shared" si="3"/>
        <v>0</v>
      </c>
      <c r="L22" s="253"/>
      <c r="M22" s="254"/>
      <c r="N22" s="254"/>
      <c r="O22" s="253"/>
      <c r="P22" s="253"/>
      <c r="Q22" s="253"/>
      <c r="R22" s="253"/>
      <c r="S22" s="253"/>
      <c r="T22" s="253"/>
      <c r="U22" s="253"/>
      <c r="V22" s="253"/>
      <c r="W22" s="253"/>
      <c r="X22" s="253"/>
      <c r="Y22" s="253"/>
      <c r="Z22" s="253"/>
      <c r="AA22" s="253"/>
    </row>
    <row r="23" spans="1:27" s="188" customFormat="1" ht="76.5" x14ac:dyDescent="0.2">
      <c r="A23" s="230">
        <v>7</v>
      </c>
      <c r="B23" s="194"/>
      <c r="C23" s="233" t="s">
        <v>100</v>
      </c>
      <c r="D23" s="204"/>
      <c r="E23" s="213" t="s">
        <v>266</v>
      </c>
      <c r="F23" s="194" t="s">
        <v>79</v>
      </c>
      <c r="G23" s="202">
        <v>10</v>
      </c>
      <c r="H23" s="199"/>
      <c r="I23" s="199">
        <f t="shared" si="2"/>
        <v>0</v>
      </c>
      <c r="J23" s="198">
        <v>21</v>
      </c>
      <c r="K23" s="199">
        <f t="shared" si="3"/>
        <v>0</v>
      </c>
      <c r="L23" s="253"/>
      <c r="M23" s="254"/>
      <c r="N23" s="254"/>
      <c r="O23" s="253"/>
      <c r="P23" s="253"/>
      <c r="Q23" s="253"/>
      <c r="R23" s="253"/>
      <c r="S23" s="253"/>
      <c r="T23" s="253"/>
      <c r="U23" s="253"/>
      <c r="V23" s="253"/>
      <c r="W23" s="253"/>
      <c r="X23" s="253"/>
      <c r="Y23" s="253"/>
      <c r="Z23" s="253"/>
      <c r="AA23" s="253"/>
    </row>
    <row r="24" spans="1:27" s="188" customFormat="1" ht="80.25" x14ac:dyDescent="0.2">
      <c r="A24" s="230">
        <v>8</v>
      </c>
      <c r="B24" s="194"/>
      <c r="C24" s="233" t="s">
        <v>100</v>
      </c>
      <c r="D24" s="204"/>
      <c r="E24" s="213" t="s">
        <v>267</v>
      </c>
      <c r="F24" s="194" t="s">
        <v>79</v>
      </c>
      <c r="G24" s="202">
        <v>24</v>
      </c>
      <c r="H24" s="199"/>
      <c r="I24" s="199">
        <f t="shared" si="2"/>
        <v>0</v>
      </c>
      <c r="J24" s="198">
        <v>21</v>
      </c>
      <c r="K24" s="199">
        <f t="shared" si="3"/>
        <v>0</v>
      </c>
      <c r="L24" s="253"/>
      <c r="M24" s="254"/>
      <c r="N24" s="254"/>
      <c r="O24" s="253"/>
      <c r="P24" s="253"/>
      <c r="Q24" s="253"/>
      <c r="R24" s="253"/>
      <c r="S24" s="253"/>
      <c r="T24" s="253"/>
      <c r="U24" s="253"/>
      <c r="V24" s="253"/>
      <c r="W24" s="253"/>
      <c r="X24" s="253"/>
      <c r="Y24" s="253"/>
      <c r="Z24" s="253"/>
      <c r="AA24" s="253"/>
    </row>
    <row r="25" spans="1:27" s="188" customFormat="1" ht="76.5" x14ac:dyDescent="0.2">
      <c r="A25" s="230">
        <v>9</v>
      </c>
      <c r="B25" s="194"/>
      <c r="C25" s="233" t="s">
        <v>100</v>
      </c>
      <c r="D25" s="204"/>
      <c r="E25" s="213" t="s">
        <v>268</v>
      </c>
      <c r="F25" s="194" t="s">
        <v>79</v>
      </c>
      <c r="G25" s="202">
        <v>1</v>
      </c>
      <c r="H25" s="199"/>
      <c r="I25" s="199">
        <f t="shared" si="2"/>
        <v>0</v>
      </c>
      <c r="J25" s="198">
        <v>21</v>
      </c>
      <c r="K25" s="199">
        <f t="shared" si="3"/>
        <v>0</v>
      </c>
      <c r="L25" s="253"/>
      <c r="M25" s="254"/>
      <c r="N25" s="254"/>
      <c r="O25" s="253"/>
      <c r="P25" s="253"/>
      <c r="Q25" s="253"/>
      <c r="R25" s="253"/>
      <c r="S25" s="253"/>
      <c r="T25" s="253"/>
      <c r="U25" s="253"/>
      <c r="V25" s="253"/>
      <c r="W25" s="253"/>
      <c r="X25" s="253"/>
      <c r="Y25" s="253"/>
      <c r="Z25" s="253"/>
      <c r="AA25" s="253"/>
    </row>
    <row r="26" spans="1:27" s="188" customFormat="1" ht="25.5" x14ac:dyDescent="0.2">
      <c r="A26" s="230">
        <v>10</v>
      </c>
      <c r="B26" s="194"/>
      <c r="C26" s="233" t="s">
        <v>100</v>
      </c>
      <c r="D26" s="204"/>
      <c r="E26" s="213" t="s">
        <v>269</v>
      </c>
      <c r="F26" s="194" t="s">
        <v>79</v>
      </c>
      <c r="G26" s="202">
        <v>2</v>
      </c>
      <c r="H26" s="199"/>
      <c r="I26" s="199">
        <f t="shared" si="2"/>
        <v>0</v>
      </c>
      <c r="J26" s="198">
        <v>21</v>
      </c>
      <c r="K26" s="199">
        <f t="shared" si="3"/>
        <v>0</v>
      </c>
      <c r="L26" s="253"/>
      <c r="M26" s="254"/>
      <c r="N26" s="254"/>
      <c r="O26" s="253"/>
      <c r="P26" s="253"/>
      <c r="Q26" s="253"/>
      <c r="R26" s="253"/>
      <c r="S26" s="253"/>
      <c r="T26" s="253"/>
      <c r="U26" s="253"/>
      <c r="V26" s="253"/>
      <c r="W26" s="253"/>
      <c r="X26" s="253"/>
      <c r="Y26" s="253"/>
      <c r="Z26" s="253"/>
      <c r="AA26" s="253"/>
    </row>
    <row r="27" spans="1:27" s="188" customFormat="1" x14ac:dyDescent="0.2">
      <c r="A27" s="230"/>
      <c r="B27" s="194"/>
      <c r="C27" s="200"/>
      <c r="D27" s="293"/>
      <c r="E27" s="276" t="s">
        <v>271</v>
      </c>
      <c r="F27" s="291"/>
      <c r="G27" s="251"/>
      <c r="H27" s="251"/>
      <c r="I27" s="201">
        <f>SUM(I28:I34)</f>
        <v>0</v>
      </c>
      <c r="J27" s="198"/>
      <c r="K27" s="199"/>
      <c r="L27" s="253"/>
      <c r="M27" s="253"/>
      <c r="N27" s="253"/>
      <c r="O27" s="253"/>
      <c r="P27" s="253"/>
      <c r="Q27" s="253"/>
      <c r="R27" s="253"/>
      <c r="S27" s="253"/>
      <c r="T27" s="253"/>
      <c r="U27" s="253"/>
      <c r="V27" s="253"/>
      <c r="W27" s="253"/>
    </row>
    <row r="28" spans="1:27" s="188" customFormat="1" ht="25.5" x14ac:dyDescent="0.2">
      <c r="A28" s="230">
        <v>11</v>
      </c>
      <c r="B28" s="194"/>
      <c r="C28" s="233" t="s">
        <v>100</v>
      </c>
      <c r="D28" s="204"/>
      <c r="E28" s="213" t="s">
        <v>272</v>
      </c>
      <c r="F28" s="194" t="s">
        <v>79</v>
      </c>
      <c r="G28" s="202">
        <v>1</v>
      </c>
      <c r="H28" s="199"/>
      <c r="I28" s="199">
        <f t="shared" si="2"/>
        <v>0</v>
      </c>
      <c r="J28" s="198">
        <v>21</v>
      </c>
      <c r="K28" s="199">
        <f t="shared" si="3"/>
        <v>0</v>
      </c>
      <c r="L28" s="253"/>
      <c r="M28" s="254"/>
      <c r="N28" s="254"/>
      <c r="O28" s="253"/>
      <c r="P28" s="253"/>
      <c r="Q28" s="253"/>
      <c r="R28" s="253"/>
      <c r="S28" s="253"/>
      <c r="T28" s="253"/>
      <c r="U28" s="253"/>
      <c r="V28" s="253"/>
      <c r="W28" s="253"/>
      <c r="X28" s="253"/>
      <c r="Y28" s="253"/>
      <c r="Z28" s="253"/>
      <c r="AA28" s="253"/>
    </row>
    <row r="29" spans="1:27" s="188" customFormat="1" ht="25.5" x14ac:dyDescent="0.2">
      <c r="A29" s="230">
        <v>12</v>
      </c>
      <c r="B29" s="194"/>
      <c r="C29" s="233" t="s">
        <v>100</v>
      </c>
      <c r="D29" s="204"/>
      <c r="E29" s="213" t="s">
        <v>273</v>
      </c>
      <c r="F29" s="194" t="s">
        <v>79</v>
      </c>
      <c r="G29" s="202">
        <v>1</v>
      </c>
      <c r="H29" s="199"/>
      <c r="I29" s="199">
        <f t="shared" si="2"/>
        <v>0</v>
      </c>
      <c r="J29" s="198">
        <v>21</v>
      </c>
      <c r="K29" s="199">
        <f t="shared" si="3"/>
        <v>0</v>
      </c>
      <c r="L29" s="253"/>
      <c r="M29" s="254"/>
      <c r="N29" s="254"/>
      <c r="O29" s="253"/>
      <c r="P29" s="253"/>
      <c r="Q29" s="253"/>
      <c r="R29" s="253"/>
      <c r="S29" s="253"/>
      <c r="T29" s="253"/>
      <c r="U29" s="253"/>
      <c r="V29" s="253"/>
      <c r="W29" s="253"/>
      <c r="X29" s="253"/>
      <c r="Y29" s="253"/>
      <c r="Z29" s="253"/>
      <c r="AA29" s="253"/>
    </row>
    <row r="30" spans="1:27" s="188" customFormat="1" ht="25.5" x14ac:dyDescent="0.2">
      <c r="A30" s="230">
        <v>13</v>
      </c>
      <c r="B30" s="194"/>
      <c r="C30" s="233" t="s">
        <v>100</v>
      </c>
      <c r="D30" s="204"/>
      <c r="E30" s="213" t="s">
        <v>274</v>
      </c>
      <c r="F30" s="194" t="s">
        <v>79</v>
      </c>
      <c r="G30" s="202">
        <v>4</v>
      </c>
      <c r="H30" s="199"/>
      <c r="I30" s="199">
        <f t="shared" si="2"/>
        <v>0</v>
      </c>
      <c r="J30" s="198">
        <v>21</v>
      </c>
      <c r="K30" s="199">
        <f t="shared" si="3"/>
        <v>0</v>
      </c>
      <c r="L30" s="253"/>
      <c r="M30" s="254"/>
      <c r="N30" s="254"/>
      <c r="O30" s="253"/>
      <c r="P30" s="253"/>
      <c r="Q30" s="253"/>
      <c r="R30" s="253"/>
      <c r="S30" s="253"/>
      <c r="T30" s="253"/>
      <c r="U30" s="253"/>
      <c r="V30" s="253"/>
      <c r="W30" s="253"/>
      <c r="X30" s="253"/>
      <c r="Y30" s="253"/>
      <c r="Z30" s="253"/>
      <c r="AA30" s="253"/>
    </row>
    <row r="31" spans="1:27" s="188" customFormat="1" ht="26.25" customHeight="1" x14ac:dyDescent="0.2">
      <c r="A31" s="230">
        <v>14</v>
      </c>
      <c r="B31" s="194"/>
      <c r="C31" s="233" t="s">
        <v>100</v>
      </c>
      <c r="D31" s="204"/>
      <c r="E31" s="213" t="s">
        <v>275</v>
      </c>
      <c r="F31" s="194" t="s">
        <v>79</v>
      </c>
      <c r="G31" s="202">
        <v>1</v>
      </c>
      <c r="H31" s="199"/>
      <c r="I31" s="199">
        <f t="shared" si="2"/>
        <v>0</v>
      </c>
      <c r="J31" s="198">
        <v>21</v>
      </c>
      <c r="K31" s="199">
        <f t="shared" si="3"/>
        <v>0</v>
      </c>
      <c r="L31" s="253"/>
      <c r="M31" s="254"/>
      <c r="N31" s="254"/>
      <c r="O31" s="253"/>
      <c r="P31" s="253"/>
      <c r="Q31" s="253"/>
      <c r="R31" s="253"/>
      <c r="S31" s="253"/>
      <c r="T31" s="253"/>
      <c r="U31" s="253"/>
      <c r="V31" s="253"/>
      <c r="W31" s="253"/>
      <c r="X31" s="253"/>
      <c r="Y31" s="253"/>
      <c r="Z31" s="253"/>
      <c r="AA31" s="253"/>
    </row>
    <row r="32" spans="1:27" s="188" customFormat="1" ht="25.5" x14ac:dyDescent="0.2">
      <c r="A32" s="230">
        <v>15</v>
      </c>
      <c r="B32" s="194"/>
      <c r="C32" s="233" t="s">
        <v>100</v>
      </c>
      <c r="D32" s="204"/>
      <c r="E32" s="213" t="s">
        <v>276</v>
      </c>
      <c r="F32" s="194" t="s">
        <v>79</v>
      </c>
      <c r="G32" s="202">
        <v>2</v>
      </c>
      <c r="H32" s="199"/>
      <c r="I32" s="199">
        <f t="shared" si="2"/>
        <v>0</v>
      </c>
      <c r="J32" s="198">
        <v>21</v>
      </c>
      <c r="K32" s="199">
        <f t="shared" si="3"/>
        <v>0</v>
      </c>
      <c r="L32" s="253"/>
      <c r="M32" s="254"/>
      <c r="N32" s="254"/>
      <c r="O32" s="253"/>
      <c r="P32" s="253"/>
      <c r="Q32" s="253"/>
      <c r="R32" s="253"/>
      <c r="S32" s="253"/>
      <c r="T32" s="253"/>
      <c r="U32" s="253"/>
      <c r="V32" s="253"/>
      <c r="W32" s="253"/>
      <c r="X32" s="253"/>
      <c r="Y32" s="253"/>
      <c r="Z32" s="253"/>
      <c r="AA32" s="253"/>
    </row>
    <row r="33" spans="1:27" s="188" customFormat="1" ht="25.5" x14ac:dyDescent="0.2">
      <c r="A33" s="230">
        <v>16</v>
      </c>
      <c r="B33" s="194"/>
      <c r="C33" s="233" t="s">
        <v>100</v>
      </c>
      <c r="D33" s="204"/>
      <c r="E33" s="213" t="s">
        <v>277</v>
      </c>
      <c r="F33" s="194" t="s">
        <v>79</v>
      </c>
      <c r="G33" s="202">
        <v>160</v>
      </c>
      <c r="H33" s="199"/>
      <c r="I33" s="199">
        <f t="shared" si="2"/>
        <v>0</v>
      </c>
      <c r="J33" s="198">
        <v>21</v>
      </c>
      <c r="K33" s="199">
        <f t="shared" si="3"/>
        <v>0</v>
      </c>
      <c r="L33" s="253"/>
      <c r="M33" s="254"/>
      <c r="N33" s="254"/>
      <c r="O33" s="253"/>
      <c r="P33" s="253"/>
      <c r="Q33" s="253"/>
      <c r="R33" s="253"/>
      <c r="S33" s="253"/>
      <c r="T33" s="253"/>
      <c r="U33" s="253"/>
      <c r="V33" s="253"/>
      <c r="W33" s="253"/>
      <c r="X33" s="253"/>
      <c r="Y33" s="253"/>
      <c r="Z33" s="253"/>
      <c r="AA33" s="253"/>
    </row>
    <row r="34" spans="1:27" s="188" customFormat="1" ht="25.5" x14ac:dyDescent="0.2">
      <c r="A34" s="230">
        <v>17</v>
      </c>
      <c r="B34" s="194"/>
      <c r="C34" s="233" t="s">
        <v>100</v>
      </c>
      <c r="D34" s="204"/>
      <c r="E34" s="213" t="s">
        <v>278</v>
      </c>
      <c r="F34" s="194" t="s">
        <v>79</v>
      </c>
      <c r="G34" s="202">
        <v>4</v>
      </c>
      <c r="H34" s="199"/>
      <c r="I34" s="199">
        <f t="shared" si="2"/>
        <v>0</v>
      </c>
      <c r="J34" s="198">
        <v>21</v>
      </c>
      <c r="K34" s="199">
        <f t="shared" si="3"/>
        <v>0</v>
      </c>
      <c r="L34" s="253"/>
      <c r="M34" s="254"/>
      <c r="N34" s="254"/>
      <c r="O34" s="253"/>
      <c r="P34" s="253"/>
      <c r="Q34" s="253"/>
      <c r="R34" s="253"/>
      <c r="S34" s="253"/>
      <c r="T34" s="253"/>
      <c r="U34" s="253"/>
      <c r="V34" s="253"/>
      <c r="W34" s="253"/>
      <c r="X34" s="253"/>
      <c r="Y34" s="253"/>
      <c r="Z34" s="253"/>
      <c r="AA34" s="253"/>
    </row>
    <row r="35" spans="1:27" s="214" customFormat="1" x14ac:dyDescent="0.2">
      <c r="A35" s="230"/>
      <c r="B35" s="234"/>
      <c r="C35" s="234"/>
      <c r="D35" s="241"/>
      <c r="E35" s="222" t="s">
        <v>96</v>
      </c>
      <c r="F35" s="234"/>
      <c r="G35" s="252"/>
      <c r="H35" s="252"/>
      <c r="I35" s="215">
        <f>I14</f>
        <v>0</v>
      </c>
      <c r="J35" s="252"/>
      <c r="K35" s="252"/>
      <c r="L35" s="252"/>
      <c r="M35" s="252"/>
      <c r="N35" s="252"/>
      <c r="O35" s="252"/>
      <c r="P35" s="252"/>
      <c r="Q35" s="252"/>
      <c r="R35" s="252"/>
      <c r="S35" s="252"/>
      <c r="T35" s="252"/>
      <c r="U35" s="252"/>
      <c r="V35" s="252"/>
      <c r="W35" s="252"/>
    </row>
    <row r="36" spans="1:27" x14ac:dyDescent="0.2">
      <c r="A36" s="230"/>
    </row>
    <row r="37" spans="1:27" x14ac:dyDescent="0.2">
      <c r="A37" s="230"/>
    </row>
    <row r="38" spans="1:27" x14ac:dyDescent="0.2">
      <c r="A38" s="230"/>
    </row>
    <row r="39" spans="1:27" x14ac:dyDescent="0.2">
      <c r="A39" s="230"/>
    </row>
    <row r="40" spans="1:27" x14ac:dyDescent="0.2">
      <c r="A40" s="230"/>
    </row>
    <row r="41" spans="1:27" s="223" customFormat="1" x14ac:dyDescent="0.2">
      <c r="A41" s="230"/>
      <c r="B41" s="236"/>
      <c r="C41" s="236"/>
      <c r="D41" s="245"/>
      <c r="E41" s="224"/>
      <c r="F41" s="236"/>
      <c r="G41" s="232"/>
      <c r="H41" s="232"/>
      <c r="I41" s="232"/>
      <c r="J41" s="232"/>
      <c r="K41" s="232"/>
      <c r="L41" s="232"/>
      <c r="M41" s="232"/>
      <c r="N41" s="232"/>
      <c r="O41" s="232"/>
      <c r="P41" s="232"/>
      <c r="Q41" s="232"/>
      <c r="R41" s="232"/>
      <c r="S41" s="232"/>
      <c r="T41" s="232"/>
      <c r="U41" s="232"/>
      <c r="V41" s="232"/>
      <c r="W41" s="232"/>
    </row>
    <row r="42" spans="1:27" s="223" customFormat="1" x14ac:dyDescent="0.2">
      <c r="A42" s="230"/>
      <c r="B42" s="236"/>
      <c r="C42" s="236"/>
      <c r="D42" s="245"/>
      <c r="E42" s="224"/>
      <c r="F42" s="236"/>
      <c r="G42" s="232"/>
      <c r="H42" s="232"/>
      <c r="I42" s="232"/>
      <c r="J42" s="232"/>
      <c r="K42" s="232"/>
      <c r="L42" s="232"/>
      <c r="M42" s="232"/>
      <c r="N42" s="232"/>
      <c r="O42" s="232"/>
      <c r="P42" s="232"/>
      <c r="Q42" s="232"/>
      <c r="R42" s="232"/>
      <c r="S42" s="232"/>
      <c r="T42" s="232"/>
      <c r="U42" s="232"/>
      <c r="V42" s="232"/>
      <c r="W42" s="232"/>
    </row>
    <row r="43" spans="1:27" s="223" customFormat="1" x14ac:dyDescent="0.2">
      <c r="A43" s="230"/>
      <c r="B43" s="236"/>
      <c r="C43" s="236"/>
      <c r="D43" s="245"/>
      <c r="E43" s="224"/>
      <c r="F43" s="236"/>
      <c r="G43" s="232"/>
      <c r="H43" s="232"/>
      <c r="I43" s="232"/>
      <c r="J43" s="232"/>
      <c r="K43" s="232"/>
      <c r="L43" s="232"/>
      <c r="M43" s="232"/>
      <c r="N43" s="232"/>
      <c r="O43" s="232"/>
      <c r="P43" s="232"/>
      <c r="Q43" s="232"/>
      <c r="R43" s="232"/>
      <c r="S43" s="232"/>
      <c r="T43" s="232"/>
      <c r="U43" s="232"/>
      <c r="V43" s="232"/>
      <c r="W43" s="232"/>
    </row>
    <row r="44" spans="1:27" s="223" customFormat="1" x14ac:dyDescent="0.2">
      <c r="A44" s="230"/>
      <c r="B44" s="236"/>
      <c r="C44" s="236"/>
      <c r="D44" s="245"/>
      <c r="E44" s="224"/>
      <c r="F44" s="236"/>
      <c r="G44" s="232"/>
      <c r="H44" s="232"/>
      <c r="I44" s="232"/>
      <c r="J44" s="232"/>
      <c r="K44" s="232"/>
      <c r="L44" s="232"/>
      <c r="M44" s="232"/>
      <c r="N44" s="232"/>
      <c r="O44" s="232"/>
      <c r="P44" s="232"/>
      <c r="Q44" s="232"/>
      <c r="R44" s="232"/>
      <c r="S44" s="232"/>
      <c r="T44" s="232"/>
      <c r="U44" s="232"/>
      <c r="V44" s="232"/>
      <c r="W44" s="232"/>
    </row>
    <row r="45" spans="1:27" s="223" customFormat="1" x14ac:dyDescent="0.2">
      <c r="A45" s="230"/>
      <c r="B45" s="236"/>
      <c r="C45" s="236"/>
      <c r="D45" s="245"/>
      <c r="E45" s="224"/>
      <c r="F45" s="236"/>
      <c r="G45" s="232"/>
      <c r="H45" s="232"/>
      <c r="I45" s="232"/>
      <c r="J45" s="232"/>
      <c r="K45" s="232"/>
      <c r="L45" s="232"/>
      <c r="M45" s="232"/>
      <c r="N45" s="232"/>
      <c r="O45" s="232"/>
      <c r="P45" s="232"/>
      <c r="Q45" s="232"/>
      <c r="R45" s="232"/>
      <c r="S45" s="232"/>
      <c r="T45" s="232"/>
      <c r="U45" s="232"/>
      <c r="V45" s="232"/>
      <c r="W45" s="232"/>
    </row>
    <row r="46" spans="1:27" s="223" customFormat="1" x14ac:dyDescent="0.2">
      <c r="A46" s="230"/>
      <c r="B46" s="236"/>
      <c r="C46" s="236"/>
      <c r="D46" s="245"/>
      <c r="E46" s="224"/>
      <c r="F46" s="236"/>
      <c r="G46" s="232"/>
      <c r="H46" s="232"/>
      <c r="I46" s="232"/>
      <c r="J46" s="232"/>
      <c r="K46" s="232"/>
      <c r="L46" s="232"/>
      <c r="M46" s="232"/>
      <c r="N46" s="232"/>
      <c r="O46" s="232"/>
      <c r="P46" s="232"/>
      <c r="Q46" s="232"/>
      <c r="R46" s="232"/>
      <c r="S46" s="232"/>
      <c r="T46" s="232"/>
      <c r="U46" s="232"/>
      <c r="V46" s="232"/>
      <c r="W46" s="232"/>
    </row>
    <row r="47" spans="1:27" s="223" customFormat="1" x14ac:dyDescent="0.2">
      <c r="A47" s="230"/>
      <c r="B47" s="236"/>
      <c r="C47" s="236"/>
      <c r="D47" s="245"/>
      <c r="E47" s="224"/>
      <c r="F47" s="236"/>
      <c r="G47" s="232"/>
      <c r="H47" s="232"/>
      <c r="I47" s="232"/>
      <c r="J47" s="232"/>
      <c r="K47" s="232"/>
      <c r="L47" s="232"/>
      <c r="M47" s="232"/>
      <c r="N47" s="232"/>
      <c r="O47" s="232"/>
      <c r="P47" s="232"/>
      <c r="Q47" s="232"/>
      <c r="R47" s="232"/>
      <c r="S47" s="232"/>
      <c r="T47" s="232"/>
      <c r="U47" s="232"/>
      <c r="V47" s="232"/>
      <c r="W47" s="232"/>
    </row>
    <row r="48" spans="1:27" s="223" customFormat="1" x14ac:dyDescent="0.2">
      <c r="A48" s="230"/>
      <c r="B48" s="236"/>
      <c r="C48" s="236"/>
      <c r="D48" s="245"/>
      <c r="E48" s="224"/>
      <c r="F48" s="236"/>
      <c r="G48" s="232"/>
      <c r="H48" s="232"/>
      <c r="I48" s="232"/>
      <c r="J48" s="232"/>
      <c r="K48" s="232"/>
      <c r="L48" s="232"/>
      <c r="M48" s="232"/>
      <c r="N48" s="232"/>
      <c r="O48" s="232"/>
      <c r="P48" s="232"/>
      <c r="Q48" s="232"/>
      <c r="R48" s="232"/>
      <c r="S48" s="232"/>
      <c r="T48" s="232"/>
      <c r="U48" s="232"/>
      <c r="V48" s="232"/>
      <c r="W48" s="232"/>
    </row>
    <row r="49" spans="1:23" s="223" customFormat="1" x14ac:dyDescent="0.2">
      <c r="A49" s="230"/>
      <c r="B49" s="236"/>
      <c r="C49" s="236"/>
      <c r="D49" s="245"/>
      <c r="E49" s="224"/>
      <c r="F49" s="236"/>
      <c r="G49" s="232"/>
      <c r="H49" s="232"/>
      <c r="I49" s="232"/>
      <c r="J49" s="232"/>
      <c r="K49" s="232"/>
      <c r="L49" s="232"/>
      <c r="M49" s="232"/>
      <c r="N49" s="232"/>
      <c r="O49" s="232"/>
      <c r="P49" s="232"/>
      <c r="Q49" s="232"/>
      <c r="R49" s="232"/>
      <c r="S49" s="232"/>
      <c r="T49" s="232"/>
      <c r="U49" s="232"/>
      <c r="V49" s="232"/>
      <c r="W49" s="232"/>
    </row>
    <row r="50" spans="1:23" s="223" customFormat="1" x14ac:dyDescent="0.2">
      <c r="A50" s="230"/>
      <c r="B50" s="236"/>
      <c r="C50" s="236"/>
      <c r="D50" s="245"/>
      <c r="E50" s="224"/>
      <c r="F50" s="236"/>
      <c r="G50" s="232"/>
      <c r="H50" s="232"/>
      <c r="I50" s="232"/>
      <c r="J50" s="232"/>
      <c r="K50" s="232"/>
      <c r="L50" s="232"/>
      <c r="M50" s="232"/>
      <c r="N50" s="232"/>
      <c r="O50" s="232"/>
      <c r="P50" s="232"/>
      <c r="Q50" s="232"/>
      <c r="R50" s="232"/>
      <c r="S50" s="232"/>
      <c r="T50" s="232"/>
      <c r="U50" s="232"/>
      <c r="V50" s="232"/>
      <c r="W50" s="232"/>
    </row>
    <row r="51" spans="1:23" s="223" customFormat="1" x14ac:dyDescent="0.2">
      <c r="A51" s="230"/>
      <c r="B51" s="236"/>
      <c r="C51" s="236"/>
      <c r="D51" s="245"/>
      <c r="E51" s="224"/>
      <c r="F51" s="236"/>
      <c r="G51" s="232"/>
      <c r="H51" s="232"/>
      <c r="I51" s="232"/>
      <c r="J51" s="232"/>
      <c r="K51" s="232"/>
      <c r="L51" s="232"/>
      <c r="M51" s="232"/>
      <c r="N51" s="232"/>
      <c r="O51" s="232"/>
      <c r="P51" s="232"/>
      <c r="Q51" s="232"/>
      <c r="R51" s="232"/>
      <c r="S51" s="232"/>
      <c r="T51" s="232"/>
      <c r="U51" s="232"/>
      <c r="V51" s="232"/>
      <c r="W51" s="232"/>
    </row>
    <row r="52" spans="1:23" s="223" customFormat="1" x14ac:dyDescent="0.2">
      <c r="A52" s="230"/>
      <c r="B52" s="236"/>
      <c r="C52" s="236"/>
      <c r="D52" s="245"/>
      <c r="E52" s="224"/>
      <c r="F52" s="236"/>
      <c r="G52" s="232"/>
      <c r="H52" s="232"/>
      <c r="I52" s="232"/>
      <c r="J52" s="232"/>
      <c r="K52" s="232"/>
      <c r="L52" s="232"/>
      <c r="M52" s="232"/>
      <c r="N52" s="232"/>
      <c r="O52" s="232"/>
      <c r="P52" s="232"/>
      <c r="Q52" s="232"/>
      <c r="R52" s="232"/>
      <c r="S52" s="232"/>
      <c r="T52" s="232"/>
      <c r="U52" s="232"/>
      <c r="V52" s="232"/>
      <c r="W52" s="232"/>
    </row>
    <row r="53" spans="1:23" s="223" customFormat="1" x14ac:dyDescent="0.2">
      <c r="A53" s="230"/>
      <c r="B53" s="236"/>
      <c r="C53" s="236"/>
      <c r="D53" s="245"/>
      <c r="E53" s="224"/>
      <c r="F53" s="236"/>
      <c r="G53" s="232"/>
      <c r="H53" s="232"/>
      <c r="I53" s="232"/>
      <c r="J53" s="232"/>
      <c r="K53" s="232"/>
      <c r="L53" s="232"/>
      <c r="M53" s="232"/>
      <c r="N53" s="232"/>
      <c r="O53" s="232"/>
      <c r="P53" s="232"/>
      <c r="Q53" s="232"/>
      <c r="R53" s="232"/>
      <c r="S53" s="232"/>
      <c r="T53" s="232"/>
      <c r="U53" s="232"/>
      <c r="V53" s="232"/>
      <c r="W53" s="232"/>
    </row>
    <row r="54" spans="1:23" s="223" customFormat="1" x14ac:dyDescent="0.2">
      <c r="A54" s="230"/>
      <c r="B54" s="236"/>
      <c r="C54" s="236"/>
      <c r="D54" s="245"/>
      <c r="E54" s="224"/>
      <c r="F54" s="236"/>
      <c r="G54" s="232"/>
      <c r="H54" s="232"/>
      <c r="I54" s="232"/>
      <c r="J54" s="232"/>
      <c r="K54" s="232"/>
      <c r="L54" s="232"/>
      <c r="M54" s="232"/>
      <c r="N54" s="232"/>
      <c r="O54" s="232"/>
      <c r="P54" s="232"/>
      <c r="Q54" s="232"/>
      <c r="R54" s="232"/>
      <c r="S54" s="232"/>
      <c r="T54" s="232"/>
      <c r="U54" s="232"/>
      <c r="V54" s="232"/>
      <c r="W54" s="232"/>
    </row>
    <row r="55" spans="1:23" s="223" customFormat="1" x14ac:dyDescent="0.2">
      <c r="A55" s="230"/>
      <c r="B55" s="236"/>
      <c r="C55" s="236"/>
      <c r="D55" s="245"/>
      <c r="E55" s="224"/>
      <c r="F55" s="236"/>
      <c r="G55" s="232"/>
      <c r="H55" s="232"/>
      <c r="I55" s="232"/>
      <c r="J55" s="232"/>
      <c r="K55" s="232"/>
      <c r="L55" s="232"/>
      <c r="M55" s="232"/>
      <c r="N55" s="232"/>
      <c r="O55" s="232"/>
      <c r="P55" s="232"/>
      <c r="Q55" s="232"/>
      <c r="R55" s="232"/>
      <c r="S55" s="232"/>
      <c r="T55" s="232"/>
      <c r="U55" s="232"/>
      <c r="V55" s="232"/>
      <c r="W55" s="232"/>
    </row>
    <row r="56" spans="1:23" s="223" customFormat="1" x14ac:dyDescent="0.2">
      <c r="A56" s="230"/>
      <c r="B56" s="236"/>
      <c r="C56" s="236"/>
      <c r="D56" s="245"/>
      <c r="E56" s="224"/>
      <c r="F56" s="236"/>
      <c r="G56" s="232"/>
      <c r="H56" s="232"/>
      <c r="I56" s="232"/>
      <c r="J56" s="232"/>
      <c r="K56" s="232"/>
      <c r="L56" s="232"/>
      <c r="M56" s="232"/>
      <c r="N56" s="232"/>
      <c r="O56" s="232"/>
      <c r="P56" s="232"/>
      <c r="Q56" s="232"/>
      <c r="R56" s="232"/>
      <c r="S56" s="232"/>
      <c r="T56" s="232"/>
      <c r="U56" s="232"/>
      <c r="V56" s="232"/>
      <c r="W56" s="232"/>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21</vt:i4>
      </vt:variant>
    </vt:vector>
  </HeadingPairs>
  <TitlesOfParts>
    <vt:vector size="34" baseType="lpstr">
      <vt:lpstr>Krycí list</vt:lpstr>
      <vt:lpstr>Rekapitulace</vt:lpstr>
      <vt:lpstr>družina 37</vt:lpstr>
      <vt:lpstr>družina 46</vt:lpstr>
      <vt:lpstr>družina 47</vt:lpstr>
      <vt:lpstr>fyz,che</vt:lpstr>
      <vt:lpstr>kabinet 43</vt:lpstr>
      <vt:lpstr>matematika 45</vt:lpstr>
      <vt:lpstr>polytechnika</vt:lpstr>
      <vt:lpstr>přírodověda 44</vt:lpstr>
      <vt:lpstr>robotika</vt:lpstr>
      <vt:lpstr>konektivita</vt:lpstr>
      <vt:lpstr>#Figury</vt:lpstr>
      <vt:lpstr>'družina 37'!Názvy_tisku</vt:lpstr>
      <vt:lpstr>'družina 46'!Názvy_tisku</vt:lpstr>
      <vt:lpstr>'družina 47'!Názvy_tisku</vt:lpstr>
      <vt:lpstr>'fyz,che'!Názvy_tisku</vt:lpstr>
      <vt:lpstr>'kabinet 43'!Názvy_tisku</vt:lpstr>
      <vt:lpstr>konektivita!Názvy_tisku</vt:lpstr>
      <vt:lpstr>'matematika 45'!Názvy_tisku</vt:lpstr>
      <vt:lpstr>polytechnika!Názvy_tisku</vt:lpstr>
      <vt:lpstr>'přírodověda 44'!Názvy_tisku</vt:lpstr>
      <vt:lpstr>Rekapitulace!Názvy_tisku</vt:lpstr>
      <vt:lpstr>robotika!Názvy_tisku</vt:lpstr>
      <vt:lpstr>'družina 37'!Oblast_tisku</vt:lpstr>
      <vt:lpstr>'družina 46'!Oblast_tisku</vt:lpstr>
      <vt:lpstr>'družina 47'!Oblast_tisku</vt:lpstr>
      <vt:lpstr>'fyz,che'!Oblast_tisku</vt:lpstr>
      <vt:lpstr>'kabinet 43'!Oblast_tisku</vt:lpstr>
      <vt:lpstr>konektivita!Oblast_tisku</vt:lpstr>
      <vt:lpstr>'matematika 45'!Oblast_tisku</vt:lpstr>
      <vt:lpstr>polytechnika!Oblast_tisku</vt:lpstr>
      <vt:lpstr>'přírodověda 44'!Oblast_tisku</vt:lpstr>
      <vt:lpstr>robotika!Oblast_tisku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Bartošková Petra (MMB_OIEF)</cp:lastModifiedBy>
  <cp:lastPrinted>2024-05-30T09:24:31Z</cp:lastPrinted>
  <dcterms:created xsi:type="dcterms:W3CDTF">2006-04-27T05:25:48Z</dcterms:created>
  <dcterms:modified xsi:type="dcterms:W3CDTF">2024-05-30T09:24:33Z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