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https://mmbonline-my.sharepoint.com/personal/bartoskova_petra_brno_cz/Documents/zakázky/zakazkyOIEF/2024/zš bosonožská/ZŠ Bosonožská 9.4.2024/"/>
    </mc:Choice>
  </mc:AlternateContent>
  <xr:revisionPtr revIDLastSave="0" documentId="13_ncr:1_{5A466353-2142-4D56-8AAB-89F11C3A9C50}" xr6:coauthVersionLast="47" xr6:coauthVersionMax="47" xr10:uidLastSave="{00000000-0000-0000-0000-000000000000}"/>
  <bookViews>
    <workbookView xWindow="-120" yWindow="-120" windowWidth="29040" windowHeight="15840" activeTab="4" xr2:uid="{00000000-000D-0000-FFFF-FFFF00000000}"/>
  </bookViews>
  <sheets>
    <sheet name="Krycí list" sheetId="1" r:id="rId1"/>
    <sheet name="Rekapitulace" sheetId="2" r:id="rId2"/>
    <sheet name="družina 37" sheetId="3" r:id="rId3"/>
    <sheet name="družina 46" sheetId="5" r:id="rId4"/>
    <sheet name="družina 47" sheetId="6" r:id="rId5"/>
    <sheet name="fyz,che" sheetId="7" r:id="rId6"/>
    <sheet name="kabinet 43" sheetId="8" r:id="rId7"/>
    <sheet name="matematika 45" sheetId="9" r:id="rId8"/>
    <sheet name="polytechnika" sheetId="10" r:id="rId9"/>
    <sheet name="přírodověda 44" sheetId="11" r:id="rId10"/>
    <sheet name="robotika" sheetId="12" r:id="rId11"/>
    <sheet name="#Figury" sheetId="4" state="hidden" r:id="rId12"/>
  </sheets>
  <externalReferences>
    <externalReference r:id="rId13"/>
    <externalReference r:id="rId14"/>
    <externalReference r:id="rId15"/>
    <externalReference r:id="rId16"/>
    <externalReference r:id="rId17"/>
    <externalReference r:id="rId18"/>
    <externalReference r:id="rId19"/>
    <externalReference r:id="rId20"/>
  </externalReferences>
  <definedNames>
    <definedName name="_xlnm.Print_Titles" localSheetId="2">'družina 37'!$11:$13</definedName>
    <definedName name="_xlnm.Print_Titles" localSheetId="3">'družina 46'!$11:$13</definedName>
    <definedName name="_xlnm.Print_Titles" localSheetId="4">'družina 47'!$11:$13</definedName>
    <definedName name="_xlnm.Print_Titles" localSheetId="5">'fyz,che'!$11:$13</definedName>
    <definedName name="_xlnm.Print_Titles" localSheetId="6">'kabinet 43'!$11:$13</definedName>
    <definedName name="_xlnm.Print_Titles" localSheetId="7">'matematika 45'!$11:$13</definedName>
    <definedName name="_xlnm.Print_Titles" localSheetId="8">polytechnika!$11:$13</definedName>
    <definedName name="_xlnm.Print_Titles" localSheetId="9">'přírodověda 44'!$11:$13</definedName>
    <definedName name="_xlnm.Print_Titles" localSheetId="1">Rekapitulace!$11:$13</definedName>
    <definedName name="_xlnm.Print_Titles" localSheetId="10">robotika!$11:$13</definedName>
    <definedName name="_xlnm.Print_Area" localSheetId="2">'družina 37'!$A$1:$J$30</definedName>
    <definedName name="_xlnm.Print_Area" localSheetId="3">'družina 46'!$A$1:$J$30</definedName>
    <definedName name="_xlnm.Print_Area" localSheetId="4">'družina 47'!$A$1:$J$30</definedName>
    <definedName name="_xlnm.Print_Area" localSheetId="5">'fyz,che'!$A$1:$J$28</definedName>
    <definedName name="_xlnm.Print_Area" localSheetId="6">'kabinet 43'!$A$1:$J$22</definedName>
    <definedName name="_xlnm.Print_Area" localSheetId="7">'matematika 45'!$A$1:$J$25</definedName>
    <definedName name="_xlnm.Print_Area" localSheetId="8">polytechnika!$A$1:$J$27</definedName>
    <definedName name="_xlnm.Print_Area" localSheetId="9">'přírodověda 44'!$A$1:$J$28</definedName>
    <definedName name="_xlnm.Print_Area" localSheetId="10">robotika!$A$1:$J$48</definedName>
    <definedName name="Z_65E3123D_ED26_44E3_A414_09EEEF825484_.wvu.Cols" localSheetId="6" hidden="1">'kabinet 43'!#REF!,'kabinet 43'!#REF!,'kabinet 43'!#REF!</definedName>
    <definedName name="Z_65E3123D_ED26_44E3_A414_09EEEF825484_.wvu.Cols" localSheetId="10" hidden="1">robotika!#REF!,robotika!#REF!,robotika!#REF!</definedName>
    <definedName name="Z_65E3123D_ED26_44E3_A414_09EEEF825484_.wvu.PrintArea" localSheetId="6" hidden="1">'kabinet 43'!$A$1:$J$22</definedName>
    <definedName name="Z_65E3123D_ED26_44E3_A414_09EEEF825484_.wvu.PrintArea" localSheetId="10" hidden="1">robotika!$A$1:$J$48</definedName>
    <definedName name="Z_65E3123D_ED26_44E3_A414_09EEEF825484_.wvu.PrintTitles" localSheetId="6" hidden="1">'kabinet 43'!$11:$13</definedName>
    <definedName name="Z_65E3123D_ED26_44E3_A414_09EEEF825484_.wvu.PrintTitles" localSheetId="10" hidden="1">robotika!$11:$13</definedName>
    <definedName name="Z_65E3123D_ED26_44E3_A414_09EEEF825484_.wvu.Rows" localSheetId="6" hidden="1">'kabinet 43'!#REF!,'kabinet 43'!#REF!,'kabinet 43'!#REF!,'kabinet 43'!#REF!,'kabinet 43'!#REF!,'kabinet 43'!#REF!,'kabinet 43'!#REF!,'kabinet 43'!#REF!,'kabinet 43'!#REF!,'kabinet 43'!#REF!,'kabinet 43'!#REF!,'kabinet 43'!#REF!,'kabinet 43'!#REF!,'kabinet 43'!#REF!,'kabinet 43'!#REF!,'kabinet 43'!#REF!,'kabinet 43'!#REF!,'kabinet 43'!#REF!,'kabinet 43'!#REF!,'kabinet 43'!#REF!,'kabinet 43'!#REF!,'kabinet 43'!#REF!,'kabinet 43'!#REF!,'kabinet 43'!#REF!,'kabinet 43'!#REF!,'kabinet 43'!#REF!,'kabinet 43'!#REF!,'kabinet 43'!#REF!,'kabinet 43'!#REF!,'kabinet 43'!#REF!,'kabinet 43'!#REF!,'kabinet 43'!#REF!,'kabinet 43'!#REF!,'kabinet 43'!#REF!,'kabinet 43'!#REF!,'kabinet 43'!#REF!,'kabinet 43'!#REF!,'kabinet 43'!#REF!,'kabinet 43'!#REF!,'kabinet 43'!#REF!,'kabinet 43'!#REF!</definedName>
    <definedName name="Z_65E3123D_ED26_44E3_A414_09EEEF825484_.wvu.Rows" localSheetId="10" hidden="1">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definedName>
    <definedName name="Z_82B4F4D9_5370_4303_A97E_2A49E01AF629_.wvu.Cols" localSheetId="6" hidden="1">'kabinet 43'!#REF!,'kabinet 43'!#REF!,'kabinet 43'!#REF!</definedName>
    <definedName name="Z_82B4F4D9_5370_4303_A97E_2A49E01AF629_.wvu.Cols" localSheetId="10" hidden="1">robotika!#REF!,robotika!#REF!,robotika!#REF!</definedName>
    <definedName name="Z_82B4F4D9_5370_4303_A97E_2A49E01AF629_.wvu.PrintArea" localSheetId="6" hidden="1">'kabinet 43'!$A$1:$J$22</definedName>
    <definedName name="Z_82B4F4D9_5370_4303_A97E_2A49E01AF629_.wvu.PrintArea" localSheetId="10" hidden="1">robotika!$A$1:$J$48</definedName>
    <definedName name="Z_82B4F4D9_5370_4303_A97E_2A49E01AF629_.wvu.PrintTitles" localSheetId="6" hidden="1">'kabinet 43'!$11:$13</definedName>
    <definedName name="Z_82B4F4D9_5370_4303_A97E_2A49E01AF629_.wvu.PrintTitles" localSheetId="10" hidden="1">robotika!$11:$13</definedName>
    <definedName name="Z_82B4F4D9_5370_4303_A97E_2A49E01AF629_.wvu.Rows" localSheetId="6" hidden="1">'kabinet 43'!#REF!,'kabinet 43'!#REF!,'kabinet 43'!#REF!,'kabinet 43'!#REF!,'kabinet 43'!#REF!,'kabinet 43'!#REF!,'kabinet 43'!#REF!,'kabinet 43'!#REF!,'kabinet 43'!#REF!,'kabinet 43'!#REF!,'kabinet 43'!#REF!,'kabinet 43'!#REF!,'kabinet 43'!#REF!,'kabinet 43'!#REF!,'kabinet 43'!#REF!,'kabinet 43'!#REF!,'kabinet 43'!#REF!,'kabinet 43'!#REF!,'kabinet 43'!#REF!,'kabinet 43'!#REF!,'kabinet 43'!#REF!,'kabinet 43'!#REF!,'kabinet 43'!#REF!,'kabinet 43'!#REF!,'kabinet 43'!#REF!,'kabinet 43'!#REF!,'kabinet 43'!#REF!,'kabinet 43'!#REF!,'kabinet 43'!#REF!,'kabinet 43'!#REF!,'kabinet 43'!#REF!,'kabinet 43'!#REF!,'kabinet 43'!#REF!,'kabinet 43'!#REF!,'kabinet 43'!#REF!,'kabinet 43'!#REF!,'kabinet 43'!#REF!,'kabinet 43'!#REF!,'kabinet 43'!#REF!,'kabinet 43'!#REF!,'kabinet 43'!#REF!</definedName>
    <definedName name="Z_82B4F4D9_5370_4303_A97E_2A49E01AF629_.wvu.Rows" localSheetId="10" hidden="1">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definedName>
    <definedName name="Z_D6CFA044_0C8C_4ECE_96A2_AFF3DD5E0425_.wvu.Cols" localSheetId="6" hidden="1">'kabinet 43'!#REF!,'kabinet 43'!#REF!,'kabinet 43'!#REF!</definedName>
    <definedName name="Z_D6CFA044_0C8C_4ECE_96A2_AFF3DD5E0425_.wvu.Cols" localSheetId="10" hidden="1">robotika!#REF!,robotika!#REF!,robotika!#REF!</definedName>
    <definedName name="Z_D6CFA044_0C8C_4ECE_96A2_AFF3DD5E0425_.wvu.PrintArea" localSheetId="6" hidden="1">'kabinet 43'!$A$1:$J$22</definedName>
    <definedName name="Z_D6CFA044_0C8C_4ECE_96A2_AFF3DD5E0425_.wvu.PrintArea" localSheetId="10" hidden="1">robotika!$A$1:$J$48</definedName>
    <definedName name="Z_D6CFA044_0C8C_4ECE_96A2_AFF3DD5E0425_.wvu.PrintTitles" localSheetId="6" hidden="1">'kabinet 43'!$11:$13</definedName>
    <definedName name="Z_D6CFA044_0C8C_4ECE_96A2_AFF3DD5E0425_.wvu.PrintTitles" localSheetId="10" hidden="1">robotika!$11:$13</definedName>
    <definedName name="Z_D6CFA044_0C8C_4ECE_96A2_AFF3DD5E0425_.wvu.Rows" localSheetId="6" hidden="1">'kabinet 43'!#REF!,'kabinet 43'!#REF!,'kabinet 43'!#REF!,'kabinet 43'!#REF!,'kabinet 43'!#REF!,'kabinet 43'!#REF!,'kabinet 43'!#REF!,'kabinet 43'!#REF!,'kabinet 43'!#REF!,'kabinet 43'!#REF!,'kabinet 43'!#REF!,'kabinet 43'!#REF!,'kabinet 43'!#REF!,'kabinet 43'!#REF!,'kabinet 43'!#REF!,'kabinet 43'!#REF!,'kabinet 43'!#REF!,'kabinet 43'!#REF!,'kabinet 43'!#REF!,'kabinet 43'!#REF!,'kabinet 43'!#REF!,'kabinet 43'!#REF!,'kabinet 43'!#REF!,'kabinet 43'!#REF!,'kabinet 43'!#REF!,'kabinet 43'!#REF!,'kabinet 43'!#REF!,'kabinet 43'!#REF!,'kabinet 43'!#REF!,'kabinet 43'!#REF!,'kabinet 43'!#REF!,'kabinet 43'!#REF!,'kabinet 43'!#REF!,'kabinet 43'!#REF!,'kabinet 43'!#REF!,'kabinet 43'!#REF!,'kabinet 43'!#REF!,'kabinet 43'!#REF!,'kabinet 43'!#REF!,'kabinet 43'!#REF!,'kabinet 43'!#REF!</definedName>
    <definedName name="Z_D6CFA044_0C8C_4ECE_96A2_AFF3DD5E0425_.wvu.Rows" localSheetId="10" hidden="1">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6" i="1" l="1"/>
  <c r="I45" i="12"/>
  <c r="K45" i="12" s="1"/>
  <c r="I46" i="12"/>
  <c r="K46" i="12" s="1"/>
  <c r="I47" i="12"/>
  <c r="K47" i="12" s="1"/>
  <c r="I26" i="11"/>
  <c r="K26" i="11" s="1"/>
  <c r="B39" i="1"/>
  <c r="B40" i="1"/>
  <c r="B41" i="1"/>
  <c r="B42" i="1"/>
  <c r="B43" i="1"/>
  <c r="B44" i="1"/>
  <c r="B45" i="1"/>
  <c r="B38" i="1"/>
  <c r="B22" i="2"/>
  <c r="B21" i="2"/>
  <c r="B20" i="2"/>
  <c r="B19" i="2"/>
  <c r="B18" i="2"/>
  <c r="B17" i="2"/>
  <c r="B16" i="2"/>
  <c r="B15" i="2"/>
  <c r="B14" i="2"/>
  <c r="I44" i="12" l="1"/>
  <c r="K44" i="12" s="1"/>
  <c r="I43" i="12"/>
  <c r="K43" i="12" s="1"/>
  <c r="I42" i="12"/>
  <c r="K42" i="12" s="1"/>
  <c r="I41" i="12"/>
  <c r="K41" i="12" s="1"/>
  <c r="I40" i="12"/>
  <c r="I38" i="12"/>
  <c r="K38" i="12" s="1"/>
  <c r="I37" i="12"/>
  <c r="K37" i="12" s="1"/>
  <c r="I36" i="12"/>
  <c r="K36" i="12" s="1"/>
  <c r="I35" i="12"/>
  <c r="K35" i="12" s="1"/>
  <c r="I34" i="12"/>
  <c r="K34" i="12" s="1"/>
  <c r="I33" i="12"/>
  <c r="K33" i="12" s="1"/>
  <c r="I32" i="12"/>
  <c r="K32" i="12" s="1"/>
  <c r="I31" i="12"/>
  <c r="I29" i="12"/>
  <c r="K29" i="12" s="1"/>
  <c r="I28" i="12"/>
  <c r="K28" i="12" s="1"/>
  <c r="I27" i="12"/>
  <c r="K27" i="12" s="1"/>
  <c r="I26" i="12"/>
  <c r="K26" i="12" s="1"/>
  <c r="I25" i="12"/>
  <c r="K25" i="12" s="1"/>
  <c r="I24" i="12"/>
  <c r="K24" i="12" s="1"/>
  <c r="I23" i="12"/>
  <c r="K23" i="12" s="1"/>
  <c r="I22" i="12"/>
  <c r="K22" i="12" s="1"/>
  <c r="I21" i="12"/>
  <c r="K21" i="12" s="1"/>
  <c r="I20" i="12"/>
  <c r="K20" i="12" s="1"/>
  <c r="I19" i="12"/>
  <c r="K19" i="12" s="1"/>
  <c r="I18" i="12"/>
  <c r="K18" i="12" s="1"/>
  <c r="I17" i="12"/>
  <c r="K17" i="12" s="1"/>
  <c r="I16" i="12"/>
  <c r="C9" i="12"/>
  <c r="C8" i="12"/>
  <c r="C7" i="12"/>
  <c r="C5" i="12"/>
  <c r="C4" i="12"/>
  <c r="C3" i="12"/>
  <c r="C2" i="12"/>
  <c r="I39" i="12" l="1"/>
  <c r="I15" i="12"/>
  <c r="K31" i="12"/>
  <c r="I30" i="12"/>
  <c r="K16" i="12"/>
  <c r="K40" i="12"/>
  <c r="I14" i="12" l="1"/>
  <c r="C22" i="2" s="1"/>
  <c r="E46" i="1" s="1"/>
  <c r="I48" i="12" l="1"/>
  <c r="I27" i="11"/>
  <c r="K27" i="11" s="1"/>
  <c r="I25" i="11"/>
  <c r="K25" i="11" s="1"/>
  <c r="I24" i="11"/>
  <c r="K24" i="11" s="1"/>
  <c r="I23" i="11"/>
  <c r="K23" i="11" s="1"/>
  <c r="I22" i="11"/>
  <c r="K22" i="11" s="1"/>
  <c r="I21" i="11"/>
  <c r="K21" i="11" s="1"/>
  <c r="I20" i="11"/>
  <c r="K20" i="11" s="1"/>
  <c r="I19" i="11"/>
  <c r="K19" i="11" s="1"/>
  <c r="I18" i="11"/>
  <c r="K18" i="11" s="1"/>
  <c r="I17" i="11"/>
  <c r="I16" i="11"/>
  <c r="C9" i="11"/>
  <c r="C8" i="11"/>
  <c r="C7" i="11"/>
  <c r="C5" i="11"/>
  <c r="C4" i="11"/>
  <c r="C3" i="11"/>
  <c r="C2" i="11"/>
  <c r="K16" i="11" l="1"/>
  <c r="I15" i="11"/>
  <c r="I14" i="11" s="1"/>
  <c r="C21" i="2" s="1"/>
  <c r="E45" i="1" s="1"/>
  <c r="K17" i="11"/>
  <c r="I28" i="11" l="1"/>
  <c r="I26" i="10" l="1"/>
  <c r="K26" i="10" s="1"/>
  <c r="I25" i="10"/>
  <c r="K25" i="10" s="1"/>
  <c r="I24" i="10"/>
  <c r="K24" i="10" s="1"/>
  <c r="I23" i="10"/>
  <c r="K23" i="10" s="1"/>
  <c r="I22" i="10"/>
  <c r="K22" i="10" s="1"/>
  <c r="I21" i="10"/>
  <c r="K21" i="10" s="1"/>
  <c r="I20" i="10"/>
  <c r="K20" i="10" s="1"/>
  <c r="I19" i="10"/>
  <c r="K19" i="10" s="1"/>
  <c r="I18" i="10"/>
  <c r="K18" i="10" s="1"/>
  <c r="I17" i="10"/>
  <c r="K17" i="10" s="1"/>
  <c r="I16" i="10"/>
  <c r="C9" i="10"/>
  <c r="C8" i="10"/>
  <c r="C7" i="10"/>
  <c r="C5" i="10"/>
  <c r="C4" i="10"/>
  <c r="C3" i="10"/>
  <c r="C2" i="10"/>
  <c r="K16" i="10" l="1"/>
  <c r="I15" i="10"/>
  <c r="I14" i="10" s="1"/>
  <c r="C20" i="2" s="1"/>
  <c r="E44" i="1" s="1"/>
  <c r="I27" i="10" l="1"/>
  <c r="I24" i="9" l="1"/>
  <c r="K24" i="9" s="1"/>
  <c r="I23" i="9"/>
  <c r="K23" i="9" s="1"/>
  <c r="I22" i="9"/>
  <c r="K22" i="9" s="1"/>
  <c r="I21" i="9"/>
  <c r="K21" i="9" s="1"/>
  <c r="I20" i="9"/>
  <c r="K20" i="9" s="1"/>
  <c r="I19" i="9"/>
  <c r="K19" i="9" s="1"/>
  <c r="I18" i="9"/>
  <c r="K18" i="9" s="1"/>
  <c r="I17" i="9"/>
  <c r="K17" i="9" s="1"/>
  <c r="I16" i="9"/>
  <c r="C9" i="9"/>
  <c r="C8" i="9"/>
  <c r="C7" i="9"/>
  <c r="C5" i="9"/>
  <c r="C4" i="9"/>
  <c r="C3" i="9"/>
  <c r="C2" i="9"/>
  <c r="K16" i="9" l="1"/>
  <c r="I15" i="9"/>
  <c r="I14" i="9" s="1"/>
  <c r="C19" i="2" s="1"/>
  <c r="E43" i="1" s="1"/>
  <c r="I25" i="9" l="1"/>
  <c r="I21" i="8" l="1"/>
  <c r="K21" i="8" s="1"/>
  <c r="I20" i="8"/>
  <c r="K20" i="8" s="1"/>
  <c r="I19" i="8"/>
  <c r="K19" i="8" s="1"/>
  <c r="I18" i="8"/>
  <c r="K18" i="8" s="1"/>
  <c r="I17" i="8"/>
  <c r="K17" i="8" s="1"/>
  <c r="I16" i="8"/>
  <c r="K16" i="8" s="1"/>
  <c r="C9" i="8"/>
  <c r="C8" i="8"/>
  <c r="C7" i="8"/>
  <c r="C5" i="8"/>
  <c r="C4" i="8"/>
  <c r="C3" i="8"/>
  <c r="C2" i="8"/>
  <c r="I15" i="8" l="1"/>
  <c r="I14" i="8" s="1"/>
  <c r="C18" i="2" s="1"/>
  <c r="E42" i="1" s="1"/>
  <c r="I22" i="8" l="1"/>
  <c r="I27" i="7"/>
  <c r="K27" i="7" s="1"/>
  <c r="I26" i="7"/>
  <c r="K26" i="7" s="1"/>
  <c r="I25" i="7"/>
  <c r="K25" i="7" s="1"/>
  <c r="I24" i="7"/>
  <c r="K24" i="7" s="1"/>
  <c r="I23" i="7"/>
  <c r="K23" i="7" s="1"/>
  <c r="I22" i="7"/>
  <c r="K22" i="7" s="1"/>
  <c r="I21" i="7"/>
  <c r="K21" i="7" s="1"/>
  <c r="I20" i="7"/>
  <c r="K20" i="7" s="1"/>
  <c r="I19" i="7"/>
  <c r="K19" i="7" s="1"/>
  <c r="I18" i="7"/>
  <c r="K18" i="7" s="1"/>
  <c r="I17" i="7"/>
  <c r="K17" i="7" s="1"/>
  <c r="I16" i="7"/>
  <c r="C9" i="7"/>
  <c r="C8" i="7"/>
  <c r="C7" i="7"/>
  <c r="C5" i="7"/>
  <c r="C4" i="7"/>
  <c r="C3" i="7"/>
  <c r="C2" i="7"/>
  <c r="I15" i="7" l="1"/>
  <c r="I14" i="7" s="1"/>
  <c r="C17" i="2" s="1"/>
  <c r="E41" i="1" s="1"/>
  <c r="K16" i="7"/>
  <c r="I28" i="7" l="1"/>
  <c r="I29" i="6" l="1"/>
  <c r="K29" i="6" s="1"/>
  <c r="I28" i="6"/>
  <c r="K28" i="6" s="1"/>
  <c r="I27" i="6"/>
  <c r="K27" i="6" s="1"/>
  <c r="I26" i="6"/>
  <c r="K26" i="6" s="1"/>
  <c r="I25" i="6"/>
  <c r="K25" i="6" s="1"/>
  <c r="I24" i="6"/>
  <c r="K24" i="6" s="1"/>
  <c r="I23" i="6"/>
  <c r="K23" i="6" s="1"/>
  <c r="I22" i="6"/>
  <c r="K22" i="6" s="1"/>
  <c r="I21" i="6"/>
  <c r="K21" i="6" s="1"/>
  <c r="I20" i="6"/>
  <c r="K20" i="6" s="1"/>
  <c r="I19" i="6"/>
  <c r="K19" i="6" s="1"/>
  <c r="I18" i="6"/>
  <c r="K18" i="6" s="1"/>
  <c r="I17" i="6"/>
  <c r="K17" i="6" s="1"/>
  <c r="I16" i="6"/>
  <c r="C9" i="6"/>
  <c r="C8" i="6"/>
  <c r="C7" i="6"/>
  <c r="C5" i="6"/>
  <c r="C4" i="6"/>
  <c r="C3" i="6"/>
  <c r="C2" i="6"/>
  <c r="I15" i="6" l="1"/>
  <c r="I14" i="6" s="1"/>
  <c r="C16" i="2" s="1"/>
  <c r="E40" i="1" s="1"/>
  <c r="K16" i="6"/>
  <c r="I30" i="6" l="1"/>
  <c r="I29" i="5" l="1"/>
  <c r="K29" i="5" s="1"/>
  <c r="I28" i="5"/>
  <c r="K28" i="5" s="1"/>
  <c r="I27" i="5"/>
  <c r="K27" i="5" s="1"/>
  <c r="I26" i="5"/>
  <c r="K26" i="5" s="1"/>
  <c r="I25" i="5"/>
  <c r="K25" i="5" s="1"/>
  <c r="I24" i="5"/>
  <c r="K24" i="5" s="1"/>
  <c r="I23" i="5"/>
  <c r="K23" i="5" s="1"/>
  <c r="I22" i="5"/>
  <c r="K22" i="5" s="1"/>
  <c r="I21" i="5"/>
  <c r="K21" i="5" s="1"/>
  <c r="I20" i="5"/>
  <c r="K20" i="5" s="1"/>
  <c r="I19" i="5"/>
  <c r="K19" i="5" s="1"/>
  <c r="I18" i="5"/>
  <c r="K18" i="5" s="1"/>
  <c r="I17" i="5"/>
  <c r="K17" i="5" s="1"/>
  <c r="I16" i="5"/>
  <c r="C9" i="5"/>
  <c r="C8" i="5"/>
  <c r="C7" i="5"/>
  <c r="C5" i="5"/>
  <c r="C4" i="5"/>
  <c r="C3" i="5"/>
  <c r="C2" i="5"/>
  <c r="I15" i="5" l="1"/>
  <c r="I14" i="5" s="1"/>
  <c r="C15" i="2" s="1"/>
  <c r="K16" i="5"/>
  <c r="E39" i="1" l="1"/>
  <c r="I30" i="5"/>
  <c r="I29" i="3" l="1"/>
  <c r="K29" i="3" s="1"/>
  <c r="I28" i="3"/>
  <c r="K28" i="3" s="1"/>
  <c r="I27" i="3"/>
  <c r="K27" i="3" s="1"/>
  <c r="I26" i="3"/>
  <c r="K26" i="3" s="1"/>
  <c r="I25" i="3"/>
  <c r="K25" i="3" s="1"/>
  <c r="I24" i="3"/>
  <c r="K24" i="3" s="1"/>
  <c r="I23" i="3"/>
  <c r="K23" i="3" s="1"/>
  <c r="I22" i="3"/>
  <c r="K22" i="3" s="1"/>
  <c r="I21" i="3"/>
  <c r="K21" i="3" s="1"/>
  <c r="I20" i="3"/>
  <c r="K20" i="3" s="1"/>
  <c r="I19" i="3"/>
  <c r="K19" i="3" s="1"/>
  <c r="I18" i="3"/>
  <c r="K18" i="3" s="1"/>
  <c r="I17" i="3"/>
  <c r="K17" i="3" s="1"/>
  <c r="I16" i="3"/>
  <c r="I15" i="3" l="1"/>
  <c r="I14" i="3" s="1"/>
  <c r="C14" i="2" s="1"/>
  <c r="K16" i="3"/>
  <c r="E38" i="1" l="1"/>
  <c r="E47" i="1" s="1"/>
  <c r="C23" i="2"/>
  <c r="P42" i="1"/>
  <c r="B9" i="2"/>
  <c r="C3" i="3"/>
  <c r="C2" i="3"/>
  <c r="C7" i="3"/>
  <c r="C8" i="3"/>
  <c r="C9" i="3"/>
  <c r="E35" i="1"/>
  <c r="J35" i="1"/>
  <c r="R35" i="1"/>
  <c r="P38" i="1"/>
  <c r="P39" i="1"/>
  <c r="P40" i="1"/>
  <c r="P41" i="1"/>
  <c r="J47" i="1"/>
  <c r="K48" i="1"/>
  <c r="B2" i="2"/>
  <c r="B3" i="2"/>
  <c r="B4" i="2"/>
  <c r="B5" i="2"/>
  <c r="B7" i="2"/>
  <c r="B8" i="2"/>
  <c r="C4" i="3"/>
  <c r="C5" i="3"/>
  <c r="S51" i="1"/>
  <c r="R51" i="1"/>
  <c r="I30" i="3" l="1"/>
  <c r="R47" i="1" l="1"/>
  <c r="S50" i="1" s="1"/>
  <c r="R50" i="1" l="1"/>
  <c r="O52" i="1" s="1"/>
  <c r="R52" i="1" l="1"/>
  <c r="R53" i="1" s="1"/>
  <c r="S52" i="1"/>
</calcChain>
</file>

<file path=xl/sharedStrings.xml><?xml version="1.0" encoding="utf-8"?>
<sst xmlns="http://schemas.openxmlformats.org/spreadsheetml/2006/main" count="827" uniqueCount="307">
  <si>
    <t>Název stavby</t>
  </si>
  <si>
    <t>JKSO</t>
  </si>
  <si>
    <t xml:space="preserve"> </t>
  </si>
  <si>
    <t>Kód stavby</t>
  </si>
  <si>
    <t>ucebny</t>
  </si>
  <si>
    <t>Název objektu</t>
  </si>
  <si>
    <t>EČO</t>
  </si>
  <si>
    <t/>
  </si>
  <si>
    <t>Kód objektu</t>
  </si>
  <si>
    <t>Název části</t>
  </si>
  <si>
    <t>Místo</t>
  </si>
  <si>
    <t>Kód části</t>
  </si>
  <si>
    <t>Název podčásti</t>
  </si>
  <si>
    <t>Kód podčásti</t>
  </si>
  <si>
    <t>IČ</t>
  </si>
  <si>
    <t>DIČ</t>
  </si>
  <si>
    <t>Objednatel</t>
  </si>
  <si>
    <t>Projektant</t>
  </si>
  <si>
    <t>Zhotovitel</t>
  </si>
  <si>
    <t>Rozpočet číslo</t>
  </si>
  <si>
    <t>Zpracoval</t>
  </si>
  <si>
    <t>Dne</t>
  </si>
  <si>
    <t xml:space="preserve">               Měrné a účelové jednotky</t>
  </si>
  <si>
    <t xml:space="preserve">            Počet</t>
  </si>
  <si>
    <t xml:space="preserve">    Náklady / 1 m.j.</t>
  </si>
  <si>
    <t xml:space="preserve">             Počet</t>
  </si>
  <si>
    <t xml:space="preserve">     Náklady / 1 m.j.</t>
  </si>
  <si>
    <t xml:space="preserve">                Počet</t>
  </si>
  <si>
    <t xml:space="preserve">        Náklady / 1 m.j.</t>
  </si>
  <si>
    <t xml:space="preserve">               Rozpočtové náklady v</t>
  </si>
  <si>
    <t>CZK</t>
  </si>
  <si>
    <t>A</t>
  </si>
  <si>
    <t>Základní rozp. náklady</t>
  </si>
  <si>
    <t>B</t>
  </si>
  <si>
    <t>Doplňkové náklady</t>
  </si>
  <si>
    <t>C</t>
  </si>
  <si>
    <t>Vedlejší rozpočtové náklady</t>
  </si>
  <si>
    <t>Práce přesčas</t>
  </si>
  <si>
    <t>Zařízení staveniště</t>
  </si>
  <si>
    <t>21</t>
  </si>
  <si>
    <t>%</t>
  </si>
  <si>
    <t>Bez pevné podl.</t>
  </si>
  <si>
    <t>Kulturní památka</t>
  </si>
  <si>
    <t>Územní vlivy</t>
  </si>
  <si>
    <t>Provozní vlivy</t>
  </si>
  <si>
    <t>Ostatní</t>
  </si>
  <si>
    <t>VRN z rozpočtu</t>
  </si>
  <si>
    <t>HZS</t>
  </si>
  <si>
    <t>Kompl. činnost</t>
  </si>
  <si>
    <t>Ostatní náklady</t>
  </si>
  <si>
    <t>D</t>
  </si>
  <si>
    <t>Celkové náklady</t>
  </si>
  <si>
    <t>Datum a podpis</t>
  </si>
  <si>
    <t>Razítko</t>
  </si>
  <si>
    <t>15</t>
  </si>
  <si>
    <t>DPH</t>
  </si>
  <si>
    <t>E</t>
  </si>
  <si>
    <t>Přípočty a odpočty</t>
  </si>
  <si>
    <t>Dodávky objednatele</t>
  </si>
  <si>
    <t>Klouzavá doložka</t>
  </si>
  <si>
    <t>Zvýhodnění + -</t>
  </si>
  <si>
    <t>Stavba:</t>
  </si>
  <si>
    <t>Objekt:</t>
  </si>
  <si>
    <t>Část:</t>
  </si>
  <si>
    <t xml:space="preserve">JKSO: </t>
  </si>
  <si>
    <t>Objednatel:</t>
  </si>
  <si>
    <t>Zhotovitel:</t>
  </si>
  <si>
    <t>Datum:</t>
  </si>
  <si>
    <t>Kód</t>
  </si>
  <si>
    <t>Popis</t>
  </si>
  <si>
    <t>Cena celkem</t>
  </si>
  <si>
    <t>JKSO:</t>
  </si>
  <si>
    <t>P.Č.</t>
  </si>
  <si>
    <t>TV</t>
  </si>
  <si>
    <t>KCN</t>
  </si>
  <si>
    <t>Kód položky</t>
  </si>
  <si>
    <t>MJ</t>
  </si>
  <si>
    <t>Množství celkem</t>
  </si>
  <si>
    <t>Sazba DPH</t>
  </si>
  <si>
    <t xml:space="preserve">REKAPITULACE </t>
  </si>
  <si>
    <t>KRYCÍ LIST SOUPISU</t>
  </si>
  <si>
    <t>Nábytek</t>
  </si>
  <si>
    <t>AVT</t>
  </si>
  <si>
    <t>ZRN (ř. 1-8)</t>
  </si>
  <si>
    <t>DN (ř. 10-12)</t>
  </si>
  <si>
    <t>VRN (ř. 14-19)</t>
  </si>
  <si>
    <t>Součet 9, 13, 20-23</t>
  </si>
  <si>
    <t>Projektové práce (DSPS)</t>
  </si>
  <si>
    <t>Cena s DPH (ř. 25-26)</t>
  </si>
  <si>
    <t>Popis / minimální technické parametry</t>
  </si>
  <si>
    <t>Cena celkem s DPH</t>
  </si>
  <si>
    <t>Celkem bez DPH</t>
  </si>
  <si>
    <t>Cena jednotková bez DPH</t>
  </si>
  <si>
    <t>Cena celkem bez DPH</t>
  </si>
  <si>
    <t>SOUPIS PRACÍ A DODÁVEK A SLUŽEB vč VÝKAZU VÝMĚR</t>
  </si>
  <si>
    <t>Sebastian Fenyk</t>
  </si>
  <si>
    <t>Základní škola Bosonožská 9 
625 00 Brno - Starý Lískovec</t>
  </si>
  <si>
    <t>Základní škola Bosonožská</t>
  </si>
  <si>
    <t>Učitelská katedra se skříňkou</t>
  </si>
  <si>
    <t>ks</t>
  </si>
  <si>
    <t>Stůl lichoběžníkový</t>
  </si>
  <si>
    <t>Skříň vysoká s dveřmi</t>
  </si>
  <si>
    <t xml:space="preserve">Skříň kombinovaná </t>
  </si>
  <si>
    <t>Skříňka s dveřmi</t>
  </si>
  <si>
    <t xml:space="preserve">Kombinovaná skříň </t>
  </si>
  <si>
    <t>Skříň na pojízdné plastové boxy</t>
  </si>
  <si>
    <t>Skříňka s posuvnými dveřmi</t>
  </si>
  <si>
    <t xml:space="preserve">Učitelská židle čalouněná </t>
  </si>
  <si>
    <t xml:space="preserve">Dětská židle </t>
  </si>
  <si>
    <t>Sedací vak</t>
  </si>
  <si>
    <t>Magnetická nástěnka</t>
  </si>
  <si>
    <t>Nástěnka textilní</t>
  </si>
  <si>
    <t>Koberec</t>
  </si>
  <si>
    <t xml:space="preserve">Keramická magnetická tabule, povrch tabule tvoří certifikovaná dvouvrstvá keramika e3vypalovaná nad 800°C, keramický povrch vhodný pro nejvyšší zatížení. Tloušťka tabule je minimálně 22mm, sendvičová konstrukce - tabule se nekroutí, rám tabule je z eloxovaného hliníku v přírodním odstínu, šedé plastové rohy, rozměr 2000x1200 mm, barva povrchu bílá, lesklá,  popisovatelná fixem, včetně startovací sady fixů, mazací magnetické stěrky (houby) a čističe na tabuli. Součástí odmontovatelná odkládací polička pro popisovače po celé délce tabule, montáž na zeď, hladká úprava usnadňuje mazání za sucha. Cena vč. dopravy a montáže.
</t>
  </si>
  <si>
    <t xml:space="preserve">Rozměr cca 4000x2000 mm.(bude upřesněno zadavatelem). Střižený vlas, složení vlákna 100% PA, podklad FILC, výška vlasu 4-7 mm. Obšití kobrece. Možnost výběru barevného provedení alespoň ze čtyř základních typů dekorů/barev. 
Popis doplňuje schéma a dispozice. Cena vč. dopravy a instalace.
</t>
  </si>
  <si>
    <t>Demonstrační pult</t>
  </si>
  <si>
    <t>Učitelská katedra</t>
  </si>
  <si>
    <t>Pult s umyvadly</t>
  </si>
  <si>
    <t xml:space="preserve">Třímístný žákovský stůl </t>
  </si>
  <si>
    <t xml:space="preserve">Středový médiový panel </t>
  </si>
  <si>
    <t>Středový médiový panel - koncový segment</t>
  </si>
  <si>
    <t xml:space="preserve">Spojovací segment </t>
  </si>
  <si>
    <t xml:space="preserve">Pracovní pult </t>
  </si>
  <si>
    <t>Magnetická tabule</t>
  </si>
  <si>
    <t xml:space="preserve">Keramická magnetická tabule, povrch tabule tvoří certifikovaná dvouvrstvá keramika e3vypalovaná nad 800°C, keramický povrch vhodný pro nejvyšší zatížení. Tloušťka tabule je minimálně 22mm, sendvičová konstrukce - tabule se nekroutí, rám tabule je z eloxovaného hliníku v přírodním odstínu, šedé plastové rohy, rozměr 2400x1200 mm, barva povrchu bílá, lesklá,  popisovatelná fixem, včetně startovací sady fixů, mazací magnetické stěrky (houby) a čističe na tabuli. Součástí odmontovatelná odkládací polička pro popisovače po celé délce tabule, montáž na zeď, hladká úprava usnadňuje mazání za sucha. Cena vč. dopravy a montáže.
</t>
  </si>
  <si>
    <t>Učitelská židle</t>
  </si>
  <si>
    <t xml:space="preserve">Žákovská židle </t>
  </si>
  <si>
    <t>Kód položky / název</t>
  </si>
  <si>
    <t>Nábytek učebna robotiky</t>
  </si>
  <si>
    <t xml:space="preserve">Kancelářský stůl </t>
  </si>
  <si>
    <t xml:space="preserve">Kovová podnož stolu  bude ve tvaru "A" opatřená plastovými rektifikacemi, které umožňují výškovou stavitelnost stolu v rozmezí 675-800 mm. Rektifikace bude z tvrzeného plastu, stolová noha kulatá o průměru 40 mm. Podnož bude spojena teleskopickým kabelovým mostem, umožňující skryté vedení kabeláže pod stolovou deskou. Stolová deska z LTD min. tl. 25 mm. Součástí stolové desky bude kabelová průchodka a o průměru 70 mm pro svod kabeláže. Kovové prvky v provedení RAL9006 stříbrná. Rozměr: 675-800x1200x700mm (VxŠxH). Možnost výběru barevného provedení alespoň ze čtyř základních typů dekorů/barev. Popis doplňuje schéma a dispozice. Cena vč. dopravy a instalace.
</t>
  </si>
  <si>
    <t xml:space="preserve">Kovová podnož stolu  bude ve tvaru "A" opatřená plastovými rektifikacemi, které umožňují výškovou stavitelnost stolu v rozmezí 675-800 mm. Rektifikace bude z tvrzeného plastu, stolová noha kulatá o průměru 40 mm. Podnož bude spojena teleskopickým kabelovým mostem, umožňující skryté vedení kabeláže pod stolovou deskou. Stolová deska z LTD min. tl. 25 mm. Součástí stolové desky bude kabelová průchodka a o průměru 70 mm pro svod kabeláže. Kovové prvky v provedení RAL9006 stříbrná. Rozměr: 675-800x1400x700mm (VxŠxH). Možnost výběru barevného provedení alespoň ze čtyř základních typů dekorů/barev. Popis doplňuje schéma a dispozice. Cena vč. dopravy a instalace.
</t>
  </si>
  <si>
    <t>Kuchyňka</t>
  </si>
  <si>
    <t>Mobilní kontejner</t>
  </si>
  <si>
    <t xml:space="preserve">Kontejner je vyroben z LTD tl. 18mm, čela zásuvek LTD tl. 18mm, vnitřní zásuvky celokovové. Dělení 4 zásuvky.  Úchytka hliníková s roztečí vrtání 96mm, "L" profil". Centrální uzamykání, zámková vložka se sklopným klíčem. Kontejner mobilní na kolečkách. Rozměr: 585x397x550 mm. Možnost výběru barevného provedení alespoň ze čtyř základních typů dekorů/barev. Cena vč. dopravy a instalace.
</t>
  </si>
  <si>
    <t>Nízká skříňka s dveřmi</t>
  </si>
  <si>
    <t xml:space="preserve">Šatní skříň  </t>
  </si>
  <si>
    <t xml:space="preserve">Kancelářská židle </t>
  </si>
  <si>
    <t>Žákovský stůl dvoumístný</t>
  </si>
  <si>
    <t>Skříň vysoká kombinovaná</t>
  </si>
  <si>
    <t xml:space="preserve">Židle učitelská </t>
  </si>
  <si>
    <t>Akustická nástěnka</t>
  </si>
  <si>
    <t xml:space="preserve">Žákovský stůl </t>
  </si>
  <si>
    <t>Skříň kombinovaná s plastovými zásuvkami</t>
  </si>
  <si>
    <t xml:space="preserve">Židle žákovská </t>
  </si>
  <si>
    <t xml:space="preserve">Demonstační stůl </t>
  </si>
  <si>
    <t>Skříňka s umyvadlem</t>
  </si>
  <si>
    <t xml:space="preserve">Stůl s robotickým polem </t>
  </si>
  <si>
    <t>Žákovský stůl dvoumístný s výsuvným systémem</t>
  </si>
  <si>
    <t xml:space="preserve">Učitelská PC katedra s výsuvným systémem </t>
  </si>
  <si>
    <t xml:space="preserve">Otevřená skříň rohová </t>
  </si>
  <si>
    <t>Nábytek kabinet robotiky č.1</t>
  </si>
  <si>
    <t>Vysoká skříň kombinovaná</t>
  </si>
  <si>
    <t>Vysoká skříń s dveřmi</t>
  </si>
  <si>
    <t xml:space="preserve">Sedačka dvoumístná  </t>
  </si>
  <si>
    <t>Nábytek kabinet matematiky č.3</t>
  </si>
  <si>
    <t>družina 37</t>
  </si>
  <si>
    <t>družina 46</t>
  </si>
  <si>
    <t>družina 47</t>
  </si>
  <si>
    <t>fyz,che</t>
  </si>
  <si>
    <t>kabinet 43</t>
  </si>
  <si>
    <t>matematika 45</t>
  </si>
  <si>
    <t>polytechnika</t>
  </si>
  <si>
    <t>přírodověda 44</t>
  </si>
  <si>
    <t>robotika</t>
  </si>
  <si>
    <t>Odborné učebny</t>
  </si>
  <si>
    <t>Multimediální katedra učitele s uzamykatelnou skříňkou. Rozměry katedry: 760x1800x700 mm (v-š-h). Pracovní deska z LTD min. tl. 25 mm s ABS hranou tl. 2 mm. Pod pracovní deskou vytvořen prostor pomocí falešných zad pro vedení kabeláže a osazení techniky. Prostor umožňuje napojení katedry na multimediální tabuli aj. Přístup do prostoru za falešnými zády uzamykatelnými servisními dvířky. V prostřední části katedry umístěna uzamykatelná skříňka na soklu s jednou policí, podpěry polic zabraňují vysunutí. Police ustoupena od zad skříňky o min. 55 mm. Vnitřní rozměry skříňky min. 638x550x462 mm (v-š-h). Ve spodní části dveří skříňky a ve vnějším boku skříňky otvor pro cirkulaci vzduchu - otvory zakryty hliníkovou větrací mřížkou. Dno skříňky vyjímatelné, upevněné demontovatelným spojem. V zadní části dna výřez pro vedení kabelů z podlahové krabice. V pravé části katedry slepá část katedry umožňující napojení sousední skříně. Korpus skříněk vč. zad a polic z LTD min. tl. 18 mm, korpus lepený, všechny hrany olepeny ABS hranou min. tl. 0,8 mm. Police výškově stavitelné, podpěry polic zabraňující jejich vysunutí.  Dveře LTD min. tl. 18 mm s ABS hranou tl. 2 mm. Dveře opatřeny zapuštěnou plastovou lisovanou úchytkou, která je nasazena na vodorovnou hranu dvířek a kopíruje jejich vyfrézovaný tvar včetně radiusu. Úchytka je plná a zakrývá otvor po frézování, aby nedošlo ke zranění prstů při manipulaci s dvířky. Bezpečnostní panty bez viditelných šroubů včetně tlumičů pro pomalé dovírání dveří. Skříňka je uzamykatelná jednocestným zámkem. Katedra osazena min. 3 ks plastové průchodky - 2 ks v pracovní desce katedry pro přístup z uzamykatelné skříňky a prostoru falešných zad, 1 ks prostup mezi skříňkou a prostorem falešných zad. Průchodka pro napojení katedry na kabelové žlaby pro studentské stoly dle dispoozice učebny. Možnost výběru barevného provedení alespoň ze čtyř základních typů dekorů/barev. Cena včetně dopravy a montáže.</t>
  </si>
  <si>
    <t xml:space="preserve">Skříň dvoudveřová o rozměru 1083x800x480 mm. Materiál LTD tl. 18 mm, všechny hrany olepeny hranou ABS tl. 2 mm. Dveře uzamykatelné z LTD tl. 18 mm, opatřena hranou ABS tl. 2 mm. Dveře jsou opatřeny zapuštěnou ergonomickou úchytkou, úchytka je plná a zakrývá otvor po frézování, aby nedošlo ke zranění prstů při manipulaci s dvířky.  Bezpečnostní panty bez viditelných šroubů včetně tlumičů pro pomalé dovírání dveří. Skříň má 4 police, podpěry polic zabraňující vysunutí. Možnost výběru barevného provedení alespoň ze čtyř základních typů dekorů/barev.  Cena vč. dopravy a instalace.
</t>
  </si>
  <si>
    <t xml:space="preserve">Skříň dvoudveřová o rozměru 735x800x480 mm. Materiál LTD tl. 18 mm, všechny hrany olepeny hranou ABS tl. 2 mm. Dveře uzamykatelné z LTD tl. 18 mm, opatřena hranou ABS tl. 2 mm. Dveře jsou opatřeny zapuštěnou ergonomickou úchytkou, úchytka je plná a zakrývá otvor po frézování, aby nedošlo ke zranění prstů při manipulaci s dvířky. Bezpečnostní panty bez viditelných šroubů včetně tlumičů pro pomalé dovírání dveří. Skříň má 1 polici, podpěry polic zabraňující vysunutí. Možnost výběru barevného provedení alespoň ze čtyř základních typů dekorů/barev.  Cena vč. dopravy a instalace.
</t>
  </si>
  <si>
    <t xml:space="preserve">Skříň s posuvnými křídly. Rozměr prvku: 760x1200x400 (VxŠxH). Korpus skříně, police, dveře z LTD  tl. 18 mm, korpus lepený, všechny hrany olepeny ABS hranou min tl. 0,8 mm, půda z LTD tl. 25 mm olepena ABS hranou o tl. 2 mm. Plastové zafrézované pojezdy, dveře jezdí v drážce pomocí spodního kolečka a horního kolíku. Uprostřed vertikální příčka, na každé straně 1x police výškově stavitelná, podpěry polic zabraňující jejich vysunutí. Dveře opatřeny zapuštěnou kulatou úchytkou, která je osazena v dveřním křídle. Úchytka je plná a zakrývá celý otvor po frézování, aby nedošlo ke zranění prstů při manipulaci s dvířky. Průměr úchytky min 50 mm (výběr barev min. z 3 odstínů/povrchů), dveře uzamykatelné, vyměnitelná vložka. Sokl min 50 mm, rektifikace. V soklu je omožněno vést kabeláž.
Možnost výběru barevného provedení alespoň ze čtyř základních typů dekorů/barev. 
Popis doplňuje schéma a dispozice. Cena včetně dopravy a montáže.
</t>
  </si>
  <si>
    <t xml:space="preserve">Stabilní stohovatelná židle. Skořepina z odolného plastu. Výběr min. z 5ti barev. Kovová kostra. Výška židle min.ve dvou velikostech dle výběru zadavetele. Cena vč. dopravy a umístění. </t>
  </si>
  <si>
    <t xml:space="preserve">Skříň vysoká výšky 5OH. Rozměry: 1803x800x480 (VxŠxH). V dolní části skříně 2OH dveře z LTD tl 18 mm, horní část 3OH tvoří otevřené police. Korpus skříně, police  z LTD  tl. 18 mm, korpus lepený, všechny hrany olepeny ABS hranou tl. 2 mm, vyjma bočních hran půdy a dna, zde plastová hrana tl. 0,8 mm. Dveře olepeny ABS hranou o tl. 2 mm. Dveře, půda naloženéna boky skříně. 3x police výškově stavitelná, 1x pevná. Podpěry polic zabraňující jejich vysunutí. Bezpečnostní panty bez viditelných šroubů včetně tlumičů pro pomalé dovírání dveří. Dveře LTD tl. 18 mm, opatřeny zapuštěnou plastovou ergonomickou úchytkou, která je osazena v dveřním křídle. Úchytka je plná a zakrývá celý otvor po frézování, aby nedošlo ke zranění prstů při manipulaci s dvířky.  Dno skříně opatřeno rektifikacemi pro vyrovnání nerovnosti podlah. 
Popis doplňuje schéma a dispozice.Cena včetně dopravy, montáže.
</t>
  </si>
  <si>
    <t xml:space="preserve">Skříň dvoudveřová o rozměru 735x800x480 mm. Materiál LTD tl. 18 mm, všechny hrany olepeny hranou ABS tl. 2 mm. Dveře uzamykatelné z LTD tl. 18 mm, opatřena hranou ABS tl. 2 mm. Dveře jsou opatřeny zapuštěnou ergonomickou úchytkou, úchytka je plná a zakrývá otvor po frézování, aby nedošlo ke zranění prstů při manipulaci s dvířky.  Bezpečnostní panty bez viditelných šroubů včetně tlumičů pro pomalé dovírání dveří. Skříň má 1 polici, podpěry polic zabraňující vysunutí. Možnost výběru barevného provedení alespoň ze čtyř základních typů dekorů/barev.  Cena vč. dopravy a instalace.
</t>
  </si>
  <si>
    <t xml:space="preserve">Rozměry: 1803x706x480 mm (VxŠxH). Korpus skříně vč. zad a polic bude z LTD min. tl. 18 mm, korpus lepený, všechny hrany olepeny ABS hranou min. tl. 2 mm, vyjma bočních hran půdy a dna, zde plastová hrana tl. 0,8mm. Půda naložená na boky skříně. Skříňka je rozdělena příčkou z LTD na dvě části, vrchní část 3OH tvoří otevřené police (3x police). Police musí být výškově stavitelné, podpěry polic zabraňující jejich vysunutí . Spodní část je vybavena plastovými vodícími lištami (šedé nebo béžové) pro uložení plastových boxů, vč. 8 ks plastových boxů o rozměrech 150x312x427 mm. Požadovaný výběr min. z 8 barevných odstínů pro plastové boxy.  Skříň je opatřena rektifikací. Popis doplňuje dispozice a schéma.  Cena vč. dopravy a instalace.
</t>
  </si>
  <si>
    <t xml:space="preserve">Stabilní stohovatelná židle. Skořepina z odolného plastu. Výběr min. z 5ti barev. Kovová kostra. Výška židle min.ve dvou velikostech dle výběru zadavetele. Cena vč. dopravy a umístění. 
</t>
  </si>
  <si>
    <t xml:space="preserve">Pult pro práci ve stoje s uzamykatelnými skříňkami. Rozměry: min. 863x2400x600 mm (VxŠxH). Pracovní plocha z postformingu tl. 38 mm.
Osazení pracovní desky - 1x keramický dřez min. rozměr 500x400x180, včetně nerezové výpusti a sifonu, 1x laboratorní baterie na vodu, vyměnitelný perlátor, min. výška 200 mm. PB lahev 5 kg, plynová hadice včetně regulátoru tlaku, laboratorní plynový stojánkový ventil v mosazném, poplastovaném provedení, bunsenův kahan včetně napojení na plynový ventil - vše dodávka nábytku. Zapojení dodávka stavby.
Skříňky pod pracovní deskou - 1x dřezová jednodveřová skříň, 1x zásuvková skříň s 3 zásuvkami, 1x jednodveřová skříň na elektro bez police, 2x hliníková odvětrávací mřížka, prostupy pro vedení kabelů, panel pro umístění vypínačů elektromagnetických zámků, 1x jednodveřová skříň na plyn bez police, 2x hliníková odvětrávací mřížka, 1x boční díl pro umístění kabelového žlabu min 90x55 mm - umožňující vkládat různé moduly el. zásuvek. Žlab je dodávka nábytku, moduly a propojení - dodávka elektra. Skříňky uzamykatelné jednotným klíčem, zásuvky centrální uzamykání, vyměnitelná vložka. Dveře se zapuštěnou plastovou lisovanou úchytkou, která je nasazena na vodorovnou hranu dvířek a kopíruje jejich vyfrézovaný tvar včetně radiusu. Úchytka je plná a zakrývá otvor po frézování, aby nedošlo ke zranění prstů při manipulaci s dvířky. Seřiditelné panty včetně tlumičů pro pomalé dovírání dveří. Police musí být výškově stavitelné, podpěry polic zabraňující jejich vysunutí. Rektifikace pomocí plastových nožek - výška 100 mm. Korpus skříňky, police, dveře z LTD min. tl. 18 mm, všechny hrany olepeny ABS hranou min. tl. 0,5 mm, u dveří 2 mm, lepeno PUR lepidlem. Ze zadní a boční strany pultu obkladové desky, odnimatelný sokl z LTD min. tl. 18 mm všechny hrany olepeny ABS hranou min. tl. 0,5 mm, lepeno PUR lepidlem. 
Možnost výběru barevného provedení alespoň ze čtyř základních typů dekorů/barev. 
Popis doplňuje schéma a dispozice.  Rozmístění skříněk a jejich šířku je možno upravovat dle přaní investora nebo potřeb technologií, při zachování celkového rozměru pultu. Cena vč. dopravy a montáže. Zapojení instalací - dodávka stavby. 
</t>
  </si>
  <si>
    <t xml:space="preserve">Učitelský stůl o rozměru 750x1400x600 mm. Multimediální katedra učitele s uzamykatelnou policovou skříňkou. Korpus z LTD tl. minimálně 18 mm, ABS hrana min. tl. 0,5 mm lepena PUR lepidlem. Pracovní deska z LTD 25 mm, ABS hrana 2 mm lepena PUR lepidlem, v desce je umístěna 2x kabelová průchodka min. průměru 70 mm. V pravé části katedry umístěna uzamykatelná skříňka na soklu s jednou policí, podpěry polic zabraňují vysunutí. Police ustoupena od zad skříňky o min. 55 mm. Ve spodní části dveří skříňky a ve vnějším boku skříňky otvor pro cirkulaci vzduchu - otvory zakryty hliníkovou větrací mřížkou. Dno skříňky vyjímatelné, upevněné demontovatelným spojem. V zadní části dna výřez pro vedení kabelů z podlahové krabice. Bezpečnostní panty bez viditelných šroubů včetně tlumičů pro pomalé dovírání dveří. Skříňka je uzamykatelná jednocestným zámkem. Dveře opatřeny zapuštěnou plastovou lisovanou úchytkou, která je nasazena na vodorovnou hranu dvířek a kopíruje jejich vyfrézovaný tvar včetně radiusu. Úchytka je plná a zakrývá otvor po frézování, aby nedošlo ke zranění prstů při manipulaci s dvířky. 
Možnost výběru barevného provedení alespoň ze čtyř základních typů dekorů/barev. 
Popis doplňuje schéma a dispozice. Cena vč. dopravy a montáže. Zapojení instalací - dodávka stavby. 
</t>
  </si>
  <si>
    <t xml:space="preserve">Pult pro práci ve stoje s 2x uzamykatelnou skříňkou. Rozměry: min. 863x1540x600 mm (VxŠxH). Přesnou šířku nutno zaměřit dle výklenku stavby. Pracovní plocha z postformingu tl. 38 mm. Osazení pracovní desky - 2x keramický dřez min. rozměr 500x400x180, včetně nerezové výpusti a sifonu, 2x páková baterie, vyměnitelný perlátor.
Skříňky pod pracovní deskou - 2x dvoudveřová skříň pro dřez, uzamykatelná stejným klíčem jako demonstrační pult, vyměnitelná vložka. Dveře se zapuštěnou plastovou lisovanou úchytkou, která je nasazena na vodorovnou hranu dvířek a kopíruje jejich vyfrézovaný tvar včetně radiusu. Úchytka je plná a zakrývá otvor po frézování, aby nedošlo ke zranění prstů při manipulaci s dvířky. Seřiditelné panty včetně tlumičů pro pomalé dovírání dveří.
Korpus skříňky, police, dveře z LTD min. tl. 18 mm, korpus lepený, všechny hrany olepeny ABS hranou min. tl. 0,5 mm, u dveří 2 mm. Sokl 100 mm.
Možnost výběru barevného provedení alespoň ze čtyř základních typů dekorů/barev. 
Popis doplňuje dispozice a schéma. Šířku je možno upravovat dle přaní investora nebo potřeb technologií, při zachování celkového rozměru pultu. Cena vč. dopravy a montáže. Zapojení instalací - dodávka stavby.
</t>
  </si>
  <si>
    <t>Stůl na kovové podnoži s uzamykatelným boxem osazeným uvnitř parapetním žlabem. Rozměr stolu: 1900x600x750 mm. Pracovní plocha - nosná deska olepena HPL laminátem, ze spodní strany protitah, tl. min. 19 mm s ABS hranou tl. 2 mm, lepeno PUR lepidlem. Na pracovní desce dvířka uzamykatelná elektromagnetickým zámkem ovládaným z demonstračního stolu učitele. Odemykací napětí zámku: 8 - 12V DC (stačí impuls cca 1 vteřina), impulsní odběr proudu: 1,5A při 12V, 1A při 8V. Pod dvířky je průběžný box z LTD desky 18 mm s ABS hranou tl. 2 mm, lepeno PUR lepidlem, umožňující rozvod kabeláže od nohy k dvířkům a zároveň tvoří krycí lub mezi nohami. V boxu je umístěn parapetní žlab min 90x55 mm - umožňující vkládat různé moduly el. zásuvek. Zámek a parapetní žlab je součástí dodávky nábytku, propojení s demostračním stolem dodávka elektra. 
Samonosná kovová podnož s povrchovou úpravou RAL 9006 - hliník. Minimální rozměr kovových profilů 40x40 mm, tl. 2 mm. Nohy mají rektifikaci a součástí dodávky je i ukotvení stolů do podlahy pomocí úhelníků ve stejné povrchové úpravě jako podnož stolu.
Možnost výběru barevného provedení alespoň ze čtyř základních typů dekorů/barev LTD.
Popis doplňuje schéma a dispozice. Cena vč. dopravy a montáže. Zapojení instalací - dodávka stavby.</t>
  </si>
  <si>
    <t>Středový médiový panel pro rozvod vody a elektra o rozměru 850x1400x600 mm. Každý panel zahrnuje: 1x nerez dřez, 1x páková baterie, 1x uzamykatelný prostor pro vedení medií.
Pod pracovní deskou průběžná skříňka se servisními dvířky. Servisní dvířka jsou u každého dřezu po boku pultu, uzamykatelné stejným klíčem jako demonstrační stůl, vyměnitelná vložka.
Pracovní plocha - nosná deska olepena HPL laminátem, ze spodní strany protitah, tl. min. 19 mm s ABS hranou tl. 2 mm, lepeno PUR lepidlem. 
Korpus pultu - LTD min. tl. 18 mm, korpus lepený, všechny hrany olepeny ABS hranou o min. tl. 0,5 mm, lepeno PUR lepidlem. Příprava prostupů pro elektro. Součástí pultu je rektifikace.
Možnost výběru barevného provedení alespoň ze čtyř základních typů dekorů/barev. 
 Popis doplňuje schéma a dispozice. Cena vč. dopravy a montáže. Zapojení instalací - dodávka stavby.</t>
  </si>
  <si>
    <t xml:space="preserve">Koncový-středový médiový panel pro rozvod vody a elektra o rozměru 850x1400x600 mm. Panel zahrnuje: 1x nerez dřez, 1x páková baterie, 1x uzamykatelný prostor pro vedení medií.
Pod pracovní deskou skříňka se servisními dvířky. Servisní dvířka jsou v čele pultu, uzamykatelné stejným klíčem jako demonstrační stůl, vyměnitelná vložka.
Pracovní plocha - nosná deska olepena HPL laminátem, ze spodní strany protitah, tl. min. 19 mm s ABS hranou tl. 2 mm, lepeno PUR lepidlem. 
Korpus pultu - LTD min. tl. 18 mm, korpus lepený, všechny hrany olepeny ABS hranou o min. tl. 0,5 mm, lepeno PUR lepidlem. Příprava prostupů pro elektro. Součástí pultu je rektifikace.
Možnost výběru barevného provedení alespoň ze čtyř základních typů dekorů/barev. 
Popis doplňuje schéma a dispozice. Cena vč. dopravy a montáže. Zapojení instalací - dodávka stavby.
</t>
  </si>
  <si>
    <t xml:space="preserve">Spojovací středový panel o rozměru 850x1150x600 mm. Uzamykatelný prostor pro vedení medií.
Pod pracovní deskou průběžná skříňka se servisními dvířky. Servisní dvířka jsou po boku pultu, uzamykatelné stejným klíčem jako demonstrační stůl, vyměnitelná vložka.
Pracovní plocha - nosná deska olepena HPL laminátem, ze spodní strany protitah, tl. min. 19 mm s ABS hranou tl. 2 mm, lepeno PUR lepidlem. 
Korpus pultu - LTD min. tl. 18 mm, korpus lepený, všechny hrany olepeny ABS hranou o min. tl. 0.5 mm, lepeno PUR lepidlem. Příprava prostupů pro elektro. Součástí pultu je rektifikace.
Možnost výběru barevného provedení alespoň ze čtyř základních typů dekorů/barev. Popis doplňuje schéma a dispozice. Cena vč. dopravy a montáže. Zapojení instalací - dodávka stavby.
</t>
  </si>
  <si>
    <t xml:space="preserve">Kuchyňská sestava o celkových rozměrech 2150x1110x600 mm dle zaměření do výklenku. Výška pracovní plochy min. 863 mm. Pracovní plocha z postformingové desky o tl. 38 mm, na konci pracovní desky je ohraněna ABS 2 mm v dekoru prac. desky. Zástěna je z DTD s oboustranným laminátem o min. tl. 9 mm vyplňuje plochu mezi pracovní deskou a spodní hranou horních skříněk. Hraněno ABS. Zástěna v dekoru pracovní desky. Spára mezi pracovní deskou a zástěnou zasilikonována. Korpus skříněk z LTD min. tl. 18 mm, ABS hrana min. tl. 0,5 mm. Dvířka a čela zásuvek z LTD min. tl. 18 mm, ABS hrana min. tl. 1 mm. Záda skříněk HDF min. tl. 2,5 mm. Skříňky jsou opatřeny plastovými výškově stavitelnými nožkami. Úchytky kovové, v povrchové úpravě chrom nebo nikl, s minimální roztěčí kotvení úchytky 128 mm. Úchytka má zaoblené hrany, aby nedošlo ke zranění. Soklová lišta o výšce 100 mm je po celé délce sestavy z LTD min. tl. 18 mm, ABS hrana min. tl. 0,5 mm. 
Dolní část linky tvoří: 1x jednodveřová dřezová skříňka šířce 600 mm, 1x zásuvková skříňka se 3 zásuvkami o šířce min. 450 mm. Sestava je ukončena krycím bokem z LTD o tl. 18 mm.
Horní část: 1x skříňka s otevřenými policemi o šířce 600 mm, 1x skříňka s otevřenými policemi o šířce min. 450 mm. Sestava je ukončena krycím bokem z LTD o tl. 18 mm.
Horní skříňky opatřeny přisazeným LED páskem pod dna skříněk s dostačujícím osvětlením pracovní plochy dle norem. Další součástí vybavení linky je 1x nerezový dřez, 1x stojánková tlaková baterie - páková směšovací.
Možnost výběru barevného provedení kuchyňské linky alespoň ze čtyř základních typů dekorů/barev pro LTD a postformingovou desku se zástěnou. Cena vč. dopravy a montáže. Zapojení instalací - dodávka stavby. </t>
  </si>
  <si>
    <t>Multimediální katedra učitele s uzamykatelnou skříňkou. Rozměry katedry: 760x1800x700 mm (v-š-h). Pracovní deska z LTD min. tl. 25 mm s ABS hranou tl. 2 mm. Pod pracovní deskou vytvořen prostor pomocí falešných zad pro vedení kabeláže a osazení techniky. Prostor umožňuje napojení katedry na multimediální tabuli aj. Přístup do prostoru za falešnými zády uzamykatelnými servisními dvířky. V prostřední části katedry umístěna uzamykatelná skříňka na soklu s jednou policí, podpěry polic zabraňují vysunutí. Police ustoupena od zad skříňky o min. 55 mm. Vnitřní rozměry skříňky min. 638x550x462 mm (v-š-h). Ve spodní části dveří skříňky a ve vnějším boku skříňky otvor pro cirkulaci vzduchu - otvory zakryty hliníkovou větrací mřížkou. Dno skříňky vyjímatelné, upevněné demontovatelným spojem. V zadní části dna výřez pro vedení kabelů z podlahové krabice. V pravé části katedry slepá část katedry umožňující napojení sousední skříně. ŠÍřka tohoto bloku je 410 mm. Korpus skříněk vč. zad a polic z LTD min. tl. 18 mm, korpus lepený, všechny hrany olepeny ABS hranou min. tl. 0,8 mm. Police výškově stavitelné, podpěry polic zabraňující jejich vysunutí.  Dveře LTD min. tl. 18 mm s ABS hranou tl. 2 mm. Dveře opatřeny zapuštěnou plastovou lisovanou úchytkou, která je nasazena na vodorovnou hranu dvířek a kopíruje jejich vyfrézovaný tvar včetně radiusu. Úchytka je plná a zakrývá otvor po frézování, aby nedošlo ke zranění prstů při manipulaci s dvířky.  Bezpečnostní panty bez viditelných šroubů včetně tlumičů pro pomalé dovírání dveří. Skříňka je uzamykatelná jednocestným zámkem. Katedra osazena min. 3 ks plastové průchodky - 2 ks v pracovní desce katedry pro přístup z uzamykatelné skříňky a prostoru falešných zad, 1 ks prostup mezi skříňkou a prostorem falešných zad. Průchodka pro napojení katedry na kabelové žlaby pro studentské stoly dle dispoozice učebny. Možnost výběru barevného provedení alespoň ze čtyř základních typů dekorů/barev. Cena včetně dopravy a montáže.</t>
  </si>
  <si>
    <t xml:space="preserve">Školní lavice dvoumístná s nastavitelnou výškou dle ČSN EN 1729. Nohy ze svařované ocelové konstrukce tvaru "T". Středový ocelový svislý plochooválný profil 50x30 mm navařený do spodní ocelové podstavy, která se ke krajům snižuje. Z horní strany jsou podstavy opatřeny černými plastovými chrániči, ve spodní části jsou vyměnitelné kluzáky - výběr ze dvou typů pro použití na tvrdé nebo měkké podlahy. Obě nohy spojeny svarem ocelovou trubkou o průměru 35 mm. Součástí 2x drátěná police uchycena na spodní stranu stolové desky a 2x háček pro zavěšení tašek na vnější straně nohách stolu. Povrchová úprava ocelových částí vypalovanou práškovou barvou, výběr min. z 10 barev. Stolová deska tl. 16 mm na bázi dřevěných částic, vyrobena lisováním za tepla a vysokého tlaku bez přídavku syntetických pryskyřic. Vzniklá deska je vysoce pevná, zvláště odolná, vhlkuvzdorná s homogenním povrchem a oblými hranami. Povrch desky potažen HPL fólií ošetřenou melaminovou pryskyřicí. Folie je přetažena i přes zaoblené rohy a hrany desky (průměr zaoblení min. R7), které se tak stávají vysoce odolné proti nárazu. Na spodní straně desky hrany zaobleny min. R3. Stolové desky se vyznačují nadstandardní odolností, pevností, bezúdržbovostí a dlouhou životností. Materiál desky splňuje požadavky emisní třídy E1. Výběr min. ze 4 barev. Cena včetně dopravy a instalace. 
</t>
  </si>
  <si>
    <t xml:space="preserve">Učitelská židle na kolečkách, otočná, stabilní výškově stavitelná pomocí plynového pístu, rám z hliníkové nohy s plynovou pružinou zakončenou 5-ramenným křížem s kolečky, práškově lakované trubky. Povrchová úprava podnože komaxit stříbrná nebo chrom, bude upřesněno zadavatelem. Konstrukce židle musí umožňovat výškovou stavitelnost v rozptylu 460 - 570 mm. Sedák a opěrák z bukové překližky čalouněný z obou stran. Výběr textilie v barevné škále min. 5 odstínů (konečná barva bude upřesněna zadavatelem). Ergonomicky tvarovaná skořepina. Opěradlo odpružené. Velikost skořepin min. ve 2 velikostech . Cena vč. dopravy a instalace. 
</t>
  </si>
  <si>
    <t>Židle žákovská</t>
  </si>
  <si>
    <t xml:space="preserve">Školní lavice dvoumístná s nastavitelnou výškou dle ČSN EN 1729. Nohy ze svařované ocelové konstrukce tvaru "T". Středový ocelový svislý plochooválný profil 50x30 mm navařený do spodní ocelové podstavy, která se ke krajům snižuje. Z horní strany jsou podstavy opatřeny černými plastovými chrániči, ve spodní části jsou vyměnitelné kluzáky - výběr ze dvou typů pro použití na tvrdé nebo měkké podlahy. Obě nohy spojeny svarem ocelovou trubkou o průměru 35 mm. Součástí 2x drátěná police uchycena na spodní stranu stolové desky a 2x háček pro zavěšení tašek na vnější straně nohách stolu. Povrchová úprava ocelových částí vypalovanou práškovou barvou, výběr min. z 10 barev. Stolová deska tl. 16 mm na bázi dřevěných částic, vyrobena lisováním za tepla a vysokého tlaku bez přídavku syntetických pryskyřic. Vzniklá deska je vysoce pevná, zvláště odolná, vhlkuvzdorná s homogenním povrchem a oblými hranami. Povrch desky potažen HPL fólií ošetřenou melaminovou pryskyřicí. Folie je přetažena i přes zaoblené rohy a hrany desky (průměr zaoblení min. R7), které se tak stávají vysoce odolné proti nárazu. Na spodní straně desky hrany zaobleny min. R3. Stolové desky se vyznačují nadstandardní odolností, pevností, bezúdržbovostí a dlouhou životností. Materiál desky splňuje požadavky emisní třídy E1. Výběr min. ze 4 barev. Cena včetně dopravy a instalace. </t>
  </si>
  <si>
    <t xml:space="preserve">Pracovní žákovský pult. Výška pracovní plochy min 863 mm, šířka cca 6640 a hloubka 600 mm. Uzpůsobený pro maximální flexibilitu. Odolná pracovní plocha postforming tl. 38 mm, ohraněna ABS o tl. 2 mm. Zástěna je z DTD s oboustranným laminátem o min. tl. 9 mm a je nad pracovní deskou. Její výška je min 330 mm. Hraněno ABS. Nachází se na zadní a jedné boční stěně (délka 6650+600). Zástěna v dekoru pracovní desky. Spára mezi pracovní deskou a zástěnou zasilikonována.
Spodní část pracovního pultu tvoří 6x jednodveřová skříňka hloubky min. 400 mm s jednou policí, 3x zásuvková skříňka  hloubky min. 400 mm se třemi zásuvkami. 
Korpusy skříněk jsou vyrobeny z LTD tl. 18 mm, olepeny ABS hranou tl. 0,5 mm. Dvířka a čela zásuvek jsou vyrobena z LTD tl. 18 mm, olepena ABS hranou tl. 2 mm. Dveře opatřeny zapuštěnou plastovou lisovanou úchytkou, která je nasazena na vodorovnou hranu dvířek a kopíruje jejich vyfrézovaný tvar včetně radiusu. Úchytka je plná a zakrývá otvor po frézování, aby nedošlo ke zranění prstů při manipulaci s dvířky. 
Korpusy skříněk jsou lepené na kolíkové spoje. Skříňky jsou uzamykatelné zámky s vložkami shodné číselné řady. Skříňky mají plastové rektifikační nožky v. 100 mm. Prostor pod skříňkami je krytý soklem. 
Dodání včetně dopravy, montáže. Popis doplňuje schéma a dispozice.
</t>
  </si>
  <si>
    <t xml:space="preserve">Demonstrační pult pro pedagoga. Výška pracovní plochy min 863 mm, šířka 1500 a hloubka 700 mm. Uzpůsobený pro maximální flexibilitu. Odolná pracovní plocha postforming tl. 38 mm, ohraněna ABS o tl. 2 mm.
Spodní část pracovního pultu tvoří 2x jednodveřová skříňka s jednou policí, 1x zásuvková skříňka se třemi zásuvkami, 1x boční díl pro umístění plastového kabelového žlabu min 90x55 mm - umožňující vkládat různé moduly el. zásuvek. Žlab je dodávka nábytku, moduly a propojení - dodávka elektra.
Korpusy skříněk jsou vyrobeny z LTD tl. 18 mm, olepeny ABS hranou tl. 0,8 mm. Dvířka a čela zásuvek jsou vyrobena z LTD tl. 18 mm, olepena ABS hranou tl. 2 mm. Dveře opatřeny zapuštěnou plastovou lisovanou úchytkou, která je nasazena na vodorovnou hranu dvířek a kopíruje jejich vyfrézovaný tvar včetně radiusu. Úchytka je plná a zakrývá otvor po frézování, aby nedošlo ke zranění prstů při manipulaci s dvířky. 
Korpusy skříněk jsou lepené na kolíkové spoje. Skříňky jsou uzamykatelné zámky s vložkami shodné číselné řady. Skříňky mají plastové rektifikační nožky v. 100 mm. Prostor pod skříňkami je krytý odnimatelným soklem. Pracovní stůl je vybaven svislou deskou LTD 18 mm, kryjící záda spodních skříněk. Konstrukce spodních skříněk umožňuje instalaci jakýchkoliv rozvodů a také případné napojení na rozvody stávající. Rozvod elektra a propojení není součástí dodávky nábytku.
Dodání včetně dopravy, montáže. Popis doplňuje schéma a dispozice.
</t>
  </si>
  <si>
    <t xml:space="preserve">Kombinovaná skříň o rozměru 1803x800x480 mm. Korpus skříně vč. zad a polic bude z LTD min. tl. 18 mm,  korpus lepený, všechny hrany ABS hranou tl. 2 mm, vyjma bočních hran půdy a dna, zde plastová hrana tl. 0,8mm. Půda naložená na boky skříně. Police musí být výškově stavitelné, podpěry polic zabraňující jejich vysunutí. Bezpečnostní panty bez viditelných šroubů včetně tlumičů pro pomalé dovírání dveří. 
Skříň je rozdělena na dvě části, spodní část 2OH je opatřena dveřmi s dvěmi přestavitelnými policemi. Horní část s dveřmi, výška 3OH: rám šířky 80 mm LTD min. tl. 18 mm se skleněnou výplní z tvrzeného skla, 2 přestavitelné police.
Dveře LTD min. tl. 18 mm, opatřeny zapuštěnou ergonomickou úchytkou, která je osazena v dveřním křídle, úchytka je plná a zakrývá otvor po frézování, aby nedošlo ke zranění prstů při manipulaci s dvířky. . Jednocestný zámek. 
Dno skříně opatřeno rektifikacemi pro vyrovnání nerovnosti podlah. Možnost výběru barevného provedení alespoň ze čtyř základních typů dekorů/barev.  Cena vč. dopravy a instalace.
</t>
  </si>
  <si>
    <t xml:space="preserve">Židle barová </t>
  </si>
  <si>
    <t xml:space="preserve">Barová stolička žákovská se zádovou opěrkou tvořená rámem ze svařované kovové konstrukce ve tvaru písmenu "U" s podpěrkou na nohy z oválné ocelové trubky. Kostra židle je ošetřena povrchovou úpravou práškovým lakováním. Velikosti židlí pro zvýšené sezení ve výškách odpovídající DIN EN 1729. Sedák a opěrák židle je vyrobený z dvoustěnného strukturovaného polypropylenu pro pohodlné sezení s efektem vzduchového polštáře. Opěrák je zaoblený, tvarovaný dle přirozeného tvaru zad při opěru. Výška min.560 mm. Konstrukce sv. šedá RAL9006, sedák a opěrák v šedé. Výška sedu od podlahy cca 560 mm. Kostra židle zakončena kluzáky. Stohovatelné provedení. Uchazeč doloží podrobnou technickou specifikaci výrobku, kterým hodlá zakázku plnit. Cena vč. dopravy a instalace.
</t>
  </si>
  <si>
    <t xml:space="preserve">Pracovní stůl pro robotiku je uzpůsoben pro vložení herního pole o velikosti cca 2560x1955 mm. Výška stolu bez herního pole - 600 mm. Stolová deska je vyrobena z bílého lesklého popisovatelného HPL laminátu. Stolová deska je ohraničena rámem zabraňujícím pádu robotů. Rám je vyroben z LTD min. tl. 18 mm, ABS hrana 2 mm. Pod stolovou deska umístěna sestava skříněk - celkem 6 ks skříněk. Jednotlivé skříňky rozděleny na policovou část s min. 1x přestavitelnou policí a část s plastovými boxy na vodících lištách - min. 3 ks polypropylenových boxů v jedné skříňce vyplňující celý prostor. Police je vyrobena z LTD min. tl. 18 mm, ABS hrana 2 mm. Podpěry polic zabraňují vysunutí. Plastové boxy umístěné v 6 korpusech v následujících variantních sestavách: pro 4 ks skříněk (počty na 1ks skříňky): 3 ks o rozměrech 75x312x427 mm a 1 ks o rozměrech 150x312x427 mm. Boxy pro zbylé 2ks skříněk (počty na 1ks skříňky): 1 ks o rozměrech 75x312x427 mm a 2 ks o rozměrech 150x312x427 mm. Požadovaný výběr min. z 8 barevných odstínů plastů pro boxy. Skříňky opatřeny rektifikačními nožkami. Korpus skříněk, včetně zad a soklové lišty, z LTD min. tl. 18 mm, ABS hrana 0,8 mm. Jednotlivé skříňky jsou se stolovou deskou spojeny v jeden pevný celek demontovalným spojem. Cena vč. dopravy a instalace.
</t>
  </si>
  <si>
    <t xml:space="preserve">Učitelská židle na kolečkách, otočná, stabilní výškově stavitelná pomocí plynového pístu, rám z hliníkové nohy s plynovou pružinou zakončenou 5-ramenným křížem s kolečky, práškově lakované trubky. Povrchová úprava podnože komaxit stříbrná nebo chrom, bude upřesněno zadavatelem. Konstrukce židle musí umožňovat výškovou stavitelnost v rozptylu 460 - 570 mm. Sedák a opěrák z bukové překližky čalouněný z obou stran. Výběr textilie v barevné škále min. 5 odstínů (konečná barva bude upřesněna zadavatelem). Ergonomicky tvarovaná skořepina. Opěradlo odpružené. Velikost skořepin min. ve 2 velikostech dle níže uvedené normy.  Cena vč. dopravy a instalace. 
</t>
  </si>
  <si>
    <t xml:space="preserve">Kuchyňská sestava o celkových rozměrech 2150x1250x600 mm dle zaměření do výklenku. Výška pracovní plochy min. 863 mm. Pracovní plocha z postformingové desky o tl. 38 mm, na konci pracovní desky je ohraněna ABS 2 mm v dekoru prac. desky. Zástěna je z DTD s oboustranným laminátem o min. tl. 9 mm vyplňuje plochu mezi pracovní deskou a spodní hranou horních skříněk. Hraněno ABS. Zástěna v dekoru pracovní desky. Spára mezi pracovní deskou a zástěnou zasilikonována. Korpus skříněk z LTD min. tl. 18 mm, ABS hrana min. tl. 0,5 mm. Dvířka a čela zásuvek z LTD min. tl. 18 mm, ABS hrana min. tl. 1 mm. Záda skříněk HDF min. tl. 2,5 mm. Skříňky jsou opatřeny plastovými výškově stavitelnými nožkami. Úchytky kovové, v povrchové úpravě chrom nebo nikl, s minimální roztěčí kotvení úchytky 128 mm. Úchytka má zaoblené hrany, aby nedošlo ke zranění. Soklová lišta o výšce 100 mm je po celé délce sestavy z LTD min. tl. 18 mm, ABS hrana min. tl. 0,5 mm. 
Dolní část linky tvoří: 1x jednodveřová dřezová skříňka šířce 600 mm, 1x zásuvková skříňka s 3 zásuvkami o šířce min. 550 mm. Sestava je ukončena krycím bokem z LTD o tl. 18 mm.
Horní část: 1x skříňka s otevřenými policemi o šířce 600 mm, 1x skříňka s otevřenými policemi o šířce min. 550 mm. Sestava je ukončena krycím bokem z LTD o tl. 18 mm.
Horní skříňky opatřeny přisazeným LED páskem pod dna skříněk s dostačujícím osvětlením pracovní plochy dle norem. Další součástí vybavení linky je 1x nerezový dřez, 1x stojánková tlaková baterie - páková směšovací.
Možnost výběru barevného provedení kuchyňské linky alespoň ze čtyř základních typů dekorů/barev pro LTD a postformingovou desku se zástěnou. Cena vč. dopravy a montáže.  Zapojení instalací - dodávka stavby. 
</t>
  </si>
  <si>
    <t xml:space="preserve">Dvoumístná čalouněná pohovka s vysokým opěrákem. Orientační rozměr: 1170x790x840 mm(VxŠxH).
Kovová kostra  - kovový profil o rozměru 40x12 mm, výběr ze 3 provedení. Korpus z masivního dřeva, překližky, pryže a pásoviny. Sedák a opěrák řezaná pěna - čalouněný. Barevné provedení dle výběru zadavetele, možnost kombinování barev vybraného druhů látky. Cena vč. dopravy a instalace.
</t>
  </si>
  <si>
    <t xml:space="preserve">Kuchyňská sestava o celkových rozměrech 2150x1750x600 mm. Výška pracovní plochy min 863 mm. Pracovní plocha z postformingové desky o tl. 38 mm, na konci pracovní desky je ohraněna ABS 2 mm v dekoru prac. desky. Zástěna je z DTD s oboustranným laminátem o min. tl. 9 mm vyplňuje plochu mezi pracovní deskou a spodní hranou horních skříněk. Hraněno ABS. Zástěna v dekoru pracovní desky. Spára mezi pracovní deskou a zástěnou zasilikonována. Korpus skříněk z LTD min. tl. 18 mm, ABS hrana min. tl. 0,5 mm. Dvířka a čela zásuvek z LTD min. tl. 18 mm, ABS hrana min. tl. 1 mm. Záda skříněk HDF min. tl. 2,5 mm. Skříňky jsou opatřeny plastovými výškově stavitelnými nožkami. Úchytky kovové, v povrchové úpravě chrom nebo nikl, s minimální roztěčí kotvení úchytky 160 mm. Úchytka má zaoblené hrany, aby nedošlo ke zranění. Soklová lišta o výšce 100 mm je po celé délce sestavy z LTD min. tl. 18 mm, ABS hrana min. tl. 0,5 mm. 
Dolní část linky tvoří: 1x jednodveřová dřezová skříňka šířce 600 mm, 1x zásuvková skříňka s 3 zásuvkami o šířce min. 500 mm, 1x dveře pro vestavnou lednici o šířce 600 mm. Sestava je ukončena krycím bokem z LTD o tl. 18 mm.
Horní část: 1x skříňka s otevřenými policemi o šířce min. 500 mm, 1x skříňka s dveřmi a dvěma policemi o šířce 600 mm, 1x skříňka kombinovaná - spodní část otevřená na vestavnou mikrovlnnou troubu, horní část opatřena dveřmi s výklopným systémem. Sestava je ukončena krycím bokem z LTD o tl. 18 mm.
Horní skříňky opatřeny přisazeným LED páskem pod dna skříněk s dostačujícím osvětlením pracovní plochy dle norem. Další součástí vybavení linky je 1x nerezový dřez s malým odkapávačem, 1x stojánková tlaková baterie - páková směšovací, 1x vestavná lednice, 1x vestavná mikrovlnná trouba.
Možnost výběru barevného provedení kuchyňské linky alespoň ze čtyř základních typů dekorů/barev pro LTD a postformingovou desku se zástěnou. Cena vč. dopravy a montáže. Zapojení instalací - dodávka stavby. 
</t>
  </si>
  <si>
    <t>Vestavná lednice</t>
  </si>
  <si>
    <t>Vestavná MW</t>
  </si>
  <si>
    <t>Vestavná mikrovlná trouba - Mikrovlnná trouba vestavná do skříňky. Objem orientačně 20 litrů. Intuitivní ovládání, min. 5 stupňů nastavení výkonu včetně rozmrazování, časovač na 1 až 35 min., zvukový signál konce programu, vnitřní osvětlení, výkon mikrovln min.800 W. Orientační rozměry vnitřního prostoru (V x Š x H, cm): 20,8 x 30,8 x 29,8 cm.</t>
  </si>
  <si>
    <t>02/2024</t>
  </si>
  <si>
    <t>A14</t>
  </si>
  <si>
    <t>A15</t>
  </si>
  <si>
    <t>B04</t>
  </si>
  <si>
    <t>B05</t>
  </si>
  <si>
    <t>B06</t>
  </si>
  <si>
    <t>B14</t>
  </si>
  <si>
    <t>B16</t>
  </si>
  <si>
    <t>B15</t>
  </si>
  <si>
    <t>C02</t>
  </si>
  <si>
    <t>C04</t>
  </si>
  <si>
    <t>C16</t>
  </si>
  <si>
    <t>D04</t>
  </si>
  <si>
    <t>D16</t>
  </si>
  <si>
    <t xml:space="preserve">Lichoběžníkový stůl, výškově stavitelný, rozměr 600-710x1200x520 mm. Samonosná rámová podnož stolu z ocelových profilů 30x20 mm a válcových noh prům. 60 mm je opatřena plastovými rektifikacemi umožňujícími výškovou stavitelnost až o 120 mm. Podnož je povrchově upravena vypalovanou práškovou barvou. Stolová deska HPL laminát s ABS hranou 2 mm tvaru lichoběžníku. Cena včetně dopravy a montáže.
</t>
  </si>
  <si>
    <t xml:space="preserve">Skříň vysoká výšky 5OH. Rozměry: 1803x800x480 (VxŠxH). V dolní části skříně 2OH dveře z LTD tl 18 mm, horní část 3OH tvoří otevřené police. Korpus skříně, police  z LTD  tl. 18 mm, korpus lepený, všechny hrany olepeny ABS hranou tl. 2 mm, vyjma bočních hran půdy a dna, zde plastová hrana tl. 0,8 mm. Dveře olepeny ABS hranou o tl. 2 mm. Dveře, půda naloženéna boky skříně. 3x police výškově stavitelná, 1x pevná. Podpěry polic zabraňující jejich vysunutí. Bezpečnostní panty bez viditelných šroubů včetně tlumičů pro pomalé dovírání dveří. Dveře LTD tl. 18 mm, opatřeny zapuštěnou plastovou ergonomickou úchytkou, která je osazena v dveřním křídle. Úchytka je plná a zakrývá celý otvor po frézování, aby nedošlo ke zranění prstů při manipulaci s dvířky.  Dno skříně opatřeno rektifikacemi pro vyrovnání nerovnosti podlah. 
Barevné provedení: korpusy skříně tmavě šedá, dvířka světle šedá.Popis doplňuje schéma a dispozice.Cena včetně dopravy, montáže.
</t>
  </si>
  <si>
    <t xml:space="preserve">Rozměry: 1803x706x480 mm (VxŠxH). Korpus skříně vč. zad a polic bude z LTD min. tl. 18 mm, korpus lepený, všechny hrany olepeny ABS hranou min. tl. 2 mm, vyjma bočních hran půdy a dna, zde plastová hrana tl. 0,8mm. Půda naložená na boky skříně. Skříňka je rozdělena příčkou z LTD na dvě části, vrchní část 3OH tvoří otevřené police (3x police). Police musí být výškově stavitelné, podpěry polic zabraňující jejich vysunutí . Spodní část je vybavena plastovými vodícími lištami (šedé nebo béžové) pro uložení plastových boxů, vč. 8 ks plastových boxů o rozměrech 150x312x427 mm. Požadovaný výběr min. z 4 barevných odstínů pro plastové boxy.  Skříň je opatřena rektifikací. Popis doplňuje dispozice a schéma.  Cena vč. dopravy a instalace.
</t>
  </si>
  <si>
    <t xml:space="preserve">Rozměry: 735x1049x480 mm (VxŠxH). Korpus skříně vč. zad a polic bude z LTD min. tl. 18 mm, korpus lepený, všechny hrany olepeny ABS hranou min. tl. 2 mm, vyjma bočních hran půdy, zde plastová hrana tl. 0,8mm. Půda naložená na boky skříně. Police musí být výškově stavitelné, podpěry polic zabraňující jejich vysunutí. Skříňka je rozdělena na příčkou LTD na tři části, horní polovina opatřena plastovými vodícími lištami (šedé nebo béžové) pro uložení plastových boxů, vč. 6 ks plastových boxů o rozměrech 150x312x427 mm a spodní část slouží k uložení 3 ks pojízdných plastových boxů o rozměru 300x312x430 mm. Požadovaný výběr min. z 4 barevných odstínů pro plastové boxy. Cena včetně dopravy a montáže.
</t>
  </si>
  <si>
    <t xml:space="preserve">Skříň s posuvnými křídly. Rozměr prvku: 760x1200x400 (VxŠxH). Korpus skříně, police, dveře z LTD  tl. 18 mm, korpus lepený, všechny hrany olepeny ABS hranou min tl. 0,8 mm, půda z LTD tl. 25 mm olepena ABS hranou o tl. 2 mm. Plastové zafrézované pojezdy, dveře jezdí v drážce pomocí spodního kolečka a horního kolíku. Uprostřed vertikální příčka, na každé straně 1x police výškově stavitelná, podpěry polic zabraňující jejich vysunutí. Dveře opatřeny zapuštěnou kulatou úchytkou, která je osazena v dveřním křídle. Úchytka je plná a zakrývá celý otvor po frézování, aby nedošlo ke zranění prstů při manipulaci s dvířky. Průměr úchytky min 50 mm (výběr barev min. z 3 odstínů/povrchů), dveře uzamykatelné, vyměnitelná vložka. Sokl min 50 mm, rektifikace. V soklu je omožněno vést kabeláž. Přístavná skříňka bude ve stejné výšce jako katedra, vedle které stojí.
Možnost výběru barevného provedení alespoň ze čtyř základních typů dekorů/barev. 
Popis doplňuje schéma a dispozice. Cena včetně dopravy a montáže.
</t>
  </si>
  <si>
    <t xml:space="preserve">Učitelská židle na kolečkách, otočná, stabilní výškově stavitelná pomocí plynového pístu, rám z hliníkové nohy s plynovou pružinou zakončenou 5-ramenným křížem s kolečky, práškově lakované trubky. Povrchová úprava podnože komaxit stříbrná nebo chrom, bude upřesněno zadavatelem. Konstrukce židle musí umožňovat výškovou stavitelnost v rozptylu 460 - 570 mm. Sedák a opěrák z bukové překližky čalouněný z obou stran. Výběr textilie v barevné škále min. 4 odstínů (konečná barva bude upřesněna zadavatelem). Ergonomicky tvarovaná skořepina. Opěradlo odpružené. Velikost skořepin min. ve 2 velikostech. Cena vč. dopravy a instalace. 
</t>
  </si>
  <si>
    <t xml:space="preserve">Sedací vak o rozměru 1200x1100x1100 mm. Sedací pytel růzdných tvarů, nabízející velkou přizpůsobivost sezení s možností relaxace a odpočinku, dvojitý uzávěr, díky kterému je možné náplň odebírat nebo doplňovat a přizpůsobit tak pytel potřebám uživatele. Výplń EPS potravinářské kvality, zdravotně nezávadná s certifikací. Kuličky jsou dostatečně husté a malé, aby nedocházelo k rychlému sesednutí. Nosnost min. 100 kg. Potahová látka kortexin, výběr z několika barev. Cena včetně dopravy a montáže.
</t>
  </si>
  <si>
    <t xml:space="preserve">Nástěnka s textilním povrchem - kvalitní povrch s krátkým vlasem - na výběr min z 6 barev, umožní vpichování celé délky špendlíků. Rám nástěnky  bude z eloxovaného hliníku. Konstrukce nástěnky bude sendvičová tak, aby bylo zabráněno kroucení nástěnky. Rohy rámu budou plastové zakulacené. Rám umožňí dodatečné přidělání police jednoduchým nacvaknutím. Police není součástí dodávky. Rozměr prvku: 1500x1000 mm. Cena včetně dopravy a montáže.
</t>
  </si>
  <si>
    <t xml:space="preserve">Rozměry: 1803x706x480 mm (VxŠxH). Korpus skříně vč. zad a polic bude z LTD min. tl. 18 mm, korpus lepený, všechny hrany olepeny ABS hranou min. tl. 2 mm, vyjma bočních hran půdy a dna, zde plastová hrana tl. 0,8mm. Půda naložená na boky skříně. Skříňka je rozdělena příčkou z LTD na dvě části, vrchní část 3OH tvoří otevřené police (3x police). Police musí být výškově stavitelné, podpěry polic zabraňující jejich vysunutí . Spodní část je vybavena plastovými vodícími lištami (šedé nebo béžové) pro uložení plastových boxů, vč. 8 ks plastových boxů o rozměrech 150x312x427 mm. Požadovaný výběr min. ze 4 barevných odstínů pro plastové boxy.  Skříň je opatřena rektifikací. Popis doplňuje dispozice a schéma.  Cena vč. dopravy a instalace.
</t>
  </si>
  <si>
    <t xml:space="preserve">Rozměry: 735x706x480 mm (VxŠxH). Korpus skříně vč. zad a polic bude z LTD min. tl. 18 mm, korpus lepený, všechny hrany olepeny ABS hranou min. tl. 2 mm, vyjma bočních hran půdy, zde plastová hrana tl. 0,8mm. Půda naložená na boky skříně. Police musí být výškově stavitelné, podpěry polic zabraňující jejich vysunutí. Skříňka je rozdělena na příčkou LTD na tři části, horní polovina opatřena plastovými vodícími lištami (šedé nebo béžové) pro uložení plastových boxů, vč. 8 ks plastových boxů o rozměrech 75x312x427 mm a spodní část slouží k uložení 2 ks pojízdných plastových boxů o rozměru 300x312x430 mm. Požadovaný výběr min. ze 4 barevných odstínů pro plastové boxy. Cena včetně dopravy a montáže.
</t>
  </si>
  <si>
    <t xml:space="preserve">Sedací vak o rozměru 1200x1100x1100 mm. Sedací pytel růzdných tvarů, nabízející velkou přizpůsobivost sezení s možností relaxace a odpočinku, dvojitý uzávěr, díky kterému je možné náplň odebírat nebo doplňovat a přizpůsobit tak pytel potřebám uživatele. Výplń EPS potravinářské kvality, zdravotně nezávadná s certifikací. Kuličky jsou dostatečně husté a malé, aby nedocházelo k rychlému sesednutí. Nosnost min. 100 kg. Potahová látka kortexin, výběr z několika barev.Cena včetně dopravy a montáže.
</t>
  </si>
  <si>
    <t xml:space="preserve">Rozměry: 735x1049x480 mm (VxŠxH). Korpus skříně vč. zad a polic bude z LTD min. tl. 18 mm, korpus lepený, všechny hrany olepeny ABS hranou min. tl. 2 mm, vyjma bočních hran půdy, zde plastová hrana tl. 0,8mm. Půda naložená na boky skříně. Police musí být výškově stavitelné, podpěry polic zabraňující jejich vysunutí. Skříňka je rozdělena na příčkou LTD na tři části, horní polovina opatřena plastovými vodícími lištami (šedé nebo béžové) pro uložení plastových boxů, vč. 6 ks plastových boxů o rozměrech 150x312x427 mm a spodní část slouží k uložení 3 ks pojízdných plastových boxů o rozměru 300x312x430 mm. Požadovaný výběr min. ze 4 barevných odstínů pro plastové boxy. Cena včetně dopravy a montáže.
</t>
  </si>
  <si>
    <t xml:space="preserve">Učitelská židle na kolečkách, otočná, stabilní výškově stavitelná pomocí plynového pístu, rám z hliníkové nohy s plynovou pružinou zakončenou 5-ramenným křížem s kolečky, práškově lakované trubky. Povrchová úprava podnože komaxit stříbrná nebo chrom, bude upřesněno zadavatelem. Konstrukce židle musí umožňovat výškovou stavitelnost v rozptylu 460 - 570 mm. Sedák a opěrák z bukové překližky čalouněný z obou stran. Výběr textilie v barevné škále min. 2 odstínů (konečná barva bude upřesněna zadavatelem). Ergonomicky tvarovaná skořepina. Opěradlo odpružené. Velikost skořepin min. ve 2 velikostech. Cena vč. dopravy a instalace. 
</t>
  </si>
  <si>
    <t>A04</t>
  </si>
  <si>
    <t>A05</t>
  </si>
  <si>
    <t>A06</t>
  </si>
  <si>
    <t>A07</t>
  </si>
  <si>
    <t>A08</t>
  </si>
  <si>
    <t>A09</t>
  </si>
  <si>
    <t>A10</t>
  </si>
  <si>
    <t>A11</t>
  </si>
  <si>
    <t xml:space="preserve">Rohový pult pro práci ve stoje s uzamykatelnými skříňkami. Rozměry: 1200x3750/1730x600 mm (VxŠxH). Pracovní plocha z postformingu tl. 38 mm ve výšce min. 863 mm. Nad pracovní deskou zádový obklad min. hloubky 9 mm. 
Skříňky pod pracovní deskou - 2x dvoudveřová skříň s dvěmi přestavitelnými policemi o šířce 650 mm, 1x zásuvková skříň s 3 zásuvkami o šířce 600 mm, 2x jednodveřová skříň s dvěmi přestavitelnými policemi o šířce 600 mm, 1x rohová jednodvéřová skříň s jednou policí o šířce 900 mm. Skříňky uzamykatelné jednotným klíčem, zásuvky centrální uzamykání, vyměnitelná vložka. Dveře se zapuštěnou plastovou lisovanou úchytkou, která je nasazena na vodorovnou hranu dvířek a kopíruje jejich vyfrézovaný tvar včetně radiusu. Úchytka je plná a zakrývá otvor po frézování, aby nedošlo ke zranění prstů při manipulaci s dvířky.  Seřiditelné panty včetně tlumičů pro pomalé dovírání dveří. Police musí být výškově stavitelné, podpěry polic zabraňující jejich vysunutí. Rektifikace pomocí plastových nožek - min. výška 100 mm. Korpus skříňky, police, dveře z LTD min. tl. 18 mm, všechny hrany olepeny ABS hranou min. tl. 0,5 mm, u dveří 2 mm, lepeno PUR lepidlem. Z bočních stran pultu obkladové desky, odnimatelný sokl z LTD min. tl. 18 mm všechny hrany olepeny ABS hranou min. tl. 0,5 mm, lepeno PUR lepidlem. 
Možnost výběru barevného provedení alespoň ze čtyř základních typů dekorů/barev. 
Popis doplňuje schéma a dispozice. Rozmístění skříněk a jejich šířku je možno upravovat dle přaní investora nebo potřeb technologií, při zachování celkového rozměru pultu. Cena vč. dopravy a montáže. Bez zapojení - stavba.
</t>
  </si>
  <si>
    <t xml:space="preserve">Skříň vysoká výšky 5OH. Rozměry: 1803x800x480 (VxŠxH). V dolní části skříně 2OH dveře z LTD tl 18 mm, horní část 3OH tvoří otevřené police. Korpus skříně, police  z LTD  tl. 18 mm, korpus lepený, všechny hrany olepeny ABS hranou tl. 2 mm, vyjma bočních hran půdy a dna, zde plastová hrana tl. 0,8 mm. Dveře olepeny ABS hranou o tl. 2 mm. Dveře, půda naloženéna boky skříně. 3x police výškově stavitelná, 1x pevná. Podpěry polic zabraňující jejich vysunutí. Bezpečnostní panty bez viditelných šroubů včetně tlumičů pro pomalé dovírání dveří. Dveře LTD tl. 18 mm, opatřeny zapuštěnou plastovou ergonomickou úchytkou, která je osazena v dveřním křídle. Úchytka je plná a zakrývá celý otvor po frézování, aby nedošlo ke zranění prstů při manipulaci s dvířky.  Dno skříně opatřeno rektifikacemi pro vyrovnání nerovnosti podlah. 
Barevné provedení: výběr alespoň ze 4 základních dekorů. Popis doplňuje schéma a dispozice.Cena včetně dopravy, montáže.
</t>
  </si>
  <si>
    <t>D05</t>
  </si>
  <si>
    <t xml:space="preserve">Učitelská židle na kolečkách - otočná, stabilní výškově stavitelná  pomocí plynového pístu, - rám z hliníkové nohy s plynovou pružinou zakončenou 5-ramenným křížem, práškově lakované trubky. Povrchová úprava podnože komaxit stříbrná nebo chrom, bude upřesněno zadavatelem. Konstrukce židle musí umožňovat výškovou stavitelnost v rozptylu 440 - 570 mm. Plastový sedák i opěrák ze 100% strukturovaného polypropylénu - ergonomicky tvarovaná skořepina s efektem vzduchového polštáře v barevné škále min. 4odstínů , ve skořepině bude kruhový otvor pro snadný úchop v horní části opěradla. (konečná barva bude upřesněna zadavatelem).  Velikost skořepin min. ve 2 velikostech. Cena vč. dopravy a montáže. 
</t>
  </si>
  <si>
    <t>C01</t>
  </si>
  <si>
    <t xml:space="preserve">Židle žákovská, kovová předpružená podnož - průměr trubky 22 mm, opatřená plastovými kluzáky s filcem. Povrchová úprava podnože vypalovanou práškovou barvou nebo chrom. Konstrukce židle musí umožňovat dynamické sezení čelem k opěráku. Plastový sedák i opěrák ze 100 % strukturovaného polypropylénu - ergonomicky tvarovaná skořepina s efektem vzduchového polštáře v barevné škále min. 4 odstínů, ve skořepině bude kruhový otvor v horní části opěradla pro snadný úchop. Velikost skořepin min. ve 2 velikostech. Cena vč. dopravy a instalace.
</t>
  </si>
  <si>
    <t>A16</t>
  </si>
  <si>
    <t>B18</t>
  </si>
  <si>
    <t>B10</t>
  </si>
  <si>
    <t>B19</t>
  </si>
  <si>
    <t xml:space="preserve">Skříň s dveřmi, výšky 2OH. Rozměry: 732x800x420 mm (VxŠxH). Korpus i police LTD tl. 18 mm, pohledová záda LTD tl. 18 mm. Dno a půda naložena na bocích skříně. Hrany ABS tl. 0,7 mm. Dveře LDT tl. 18 mm naloženy na korpusu. Dveře mají miskové závěsy s úhlem otvírání od 95° do 110°. Jedna pevná police a 3 přestavitelné po 32 mm. Podpěry polic kovové válečky. Úchytka hliníková " L" profil s roztečí 96 mm. Skřín uzamykatelná. Dno opatřeno rektifikacemi. 
Možnost výběru barevného provedení alespoň ze čtyř základních typů dekorů/barev. 
Popis doplňuje schéma a dispozice. Cena vč. dopravy a instalace.
</t>
  </si>
  <si>
    <t>B20</t>
  </si>
  <si>
    <t xml:space="preserve">Skříň s dveřmi, 5OH. Rozměry: 1800x600x420 mm (VxŠxH). Výsuv na ramínka. V dolní části skříně 1x police.. Korpus i police LTD tl. 18 mm, pohledová záda LTD tl. 18 mm. Dno a půda naložena na bocích skříně. Hrany ABS tl. 0,7 mm v dekoru LTD. Dveře LDT tl. 18 mm naloženy na korpusu. Dveře mají miskové závěsy s úhlem otvírání od 95° do 110°. Skříň je opatřena jednocestným zámkem. Podpěry polic kovové válečky. Úchytka hliníková " L" profil s roztečí 96 mm. Dno opatřeno rektifikacemi. 
Možnost výběru barevného provedení alespoň ze čtyř základních typů dekorů/barev. 
Popis doplňuje schéma a dispozice. Cena vč. dopravy a instalace.
</t>
  </si>
  <si>
    <t>C03</t>
  </si>
  <si>
    <t xml:space="preserve">Kancelářská židle na kolečkách s T-synchronní mechanikou: horizontální posuv sedáku, závislé naklápění sedáku a opěráku, zajištění v 5 polohách. Nastavení odporu naklánění opěráku v závislosti na hmotnosti uživatele (manuální).
Antišokový systém zabraňující samovolnému navrácení opěráku při odjištění funkce naklápění. Výškově stavitelný síťovaný opěrák s mechanickým zámkem. Samostatně výškově stavitelná bederní opěrka. Loop nylonový černý kříž s Ø 640 mm s kolečky Ø 65 mm. Nosnost židle 150 kg.  Výškově stavitelné područky. Sedák v potahovině, která musí splňovat min. 150 000 martindale - sedacích cyklů (odolnost vůči prodření). Gramáž dané látky 250 g/m2 ± 2 %, 350 g/bm ± 2 %. Látka musí splňovat odolnost vůči ohni: BS EN 1021–1,2:2006, CRIB 5, BS 7176:1995, AM 18 NF D 60013. Látka musí splňovat stálost při světle: 6 (ISO 105 – B02:1999). Výběr sedáku z 5 barev. Rozměry: výška: 104-120mm, šířka sedáku  - 530 mm, hloubka židle- 640 mm. Hmotnost 18 kg. Cena vč. dopravy a instalace.
</t>
  </si>
  <si>
    <t>A13</t>
  </si>
  <si>
    <t xml:space="preserve">Skříň vysoká výšky 5OH. Rozměry: 1803x800x480 (VxŠxH). V dolní části skříně 2OH dveře z LTD tl 18 mm, horní část 3OH tvoří otevřené police. Korpus skříně, police  z LTD  tl. 18 mm, korpus lepený, všechny hrany olepeny ABS hranou tl. 2 mm, vyjma bočních hran půdy a dna, zde plastová hrana tl. 0,8 mm. Dveře olepeny ABS hranou o tl. 2 mm. Dveře, půda naloženéna boky skříně. 3x police výškově stavitelná, 1x pevná. Podpěry polic zabraňující jejich vysunutí. Bezpečnostní panty bez viditelných šroubů včetně tlumičů pro pomalé dovírání dveří. Dveře LTD tl. 18 mm, opatřeny zapuštěnou plastovou ergonomickou úchytkou, která je osazena v dveřním křídle. Úchytka je plná a zakrývá celý otvor po frézování, aby nedošlo ke zranění prstů při manipulaci s dvířky.  Dno skříně opatřeno rektifikacemi pro vyrovnání nerovnosti podlah. 
Barevné provedení: výběr min. ze čtyř základních dekorů. Popis doplňuje schéma a dispozice.Cena včetně dopravy, montáže.
</t>
  </si>
  <si>
    <t>B24</t>
  </si>
  <si>
    <t xml:space="preserve">Kombinovaná skříň o rozměru 1803x680x480 mm. Korpus skříně vč. zad a polic bude z LTD min. tl. 18 mm,  korpus lepený, všechny hrany olepeny ABS hranou tl. 2 mm, vyjma bočních hran půdy a dna, zde plastová hrana tl. 0,8mm. Půda naložená na boky skříně. Police musí být výškově stavitelné, podpěry polic zabraňující jejich vysunutí. Bezpečnostní panty bez viditelných šroubů včetně tlumičů pro pomalé dovírání dveří. 
Skříň je rozdělena na dvě části, spodní část 2OH je opatřena dveřmi s jednou přestavitelnou policí. Horní část otevřená, 2 přestavitelné police.
Dveře LTD min. tl. 18 mm, opatřeny zapuštěnou ergonomickou úchytkou, která je osazena v dveřním křídle, úchytka je plná a zakrývá otvor po frézování, aby nedošlo ke zranění prstů při manipulaci s dvířky.  Jednocestný zámek. 
Dno skříně opatřeno rektifikacemi pro vyrovnání nerovnosti podlah. Možnost výběru barevného provedení alespoň ze čtyř základních typů dekorů/barev.  Cena vč. dopravy a instalace.
</t>
  </si>
  <si>
    <t xml:space="preserve">Židle žákovská, kovová předpružená podnož - průměr trubky 22 mm, opatřená plastovými kluzáky s filcem. Povrchová úprava podnože vypalovanou práškovou barvou nebo chrom. Konstrukce židle musí umožňovat dynamické sezení čelem k opěráku. Plastový sedák i opěrák ze 100 % strukturovaného polypropylénu - ergonomicky tvarovaná skořepina s efektem vzduchového polštáře v barevné škále min. 4 odstínů, ve skořepině bude kruhový otvor v horní části opěradla pro snadný úchop. Velikost skořepin min. ve 2  velikostech. Cena vč. dopravy a instalace.
</t>
  </si>
  <si>
    <t xml:space="preserve">Systém velké akustické nástěnky.  Jádro panelu plně recyklovatelné z PUR pěny. Povrch panelu z textilie - výběr nejméně ze 2 druhů. Absorbce pohlcující zvuk pro zkvalitnění akustiky prostoru. Instalace na stěnu. Orientační rozměr: 2700x1200x40 mm. Cena vč. dopravy a instalace. 
</t>
  </si>
  <si>
    <t xml:space="preserve">Školní lavice dvoumístná s nastavitelnou výškou dle ČSN EN 1729. Nohy ze svařované ocelové konstrukce tvaru "T". Středový ocelový svislý plochooválný profil 50x30 mm navařený do spodní ocelové podstavy, která se ke krajům snižuje. Z horní strany jsou podstavy opatřeny černými plastovými chrániči, ve spodní části jsou vyměnitelné kluzáky - výběr ze dvou typů pro použití na tvrdé nebo měkké podlahy. Obě nohy spojeny svarem ocelovou trubkou o průměru 35 mm. Součástí 2x drátěná police uchycena na spodní stranu stolové desky a 2x háček pro zavěšení tašek na vnější straně nohách stolu. Povrchová úprava ocelových částí vypalovanou práškovou barvou, výběr min. z 5 barev. Stolová deska tl. 16 mm na bázi dřevěných částic, vyrobena lisováním za tepla a vysokého tlaku bez přídavku syntetických pryskyřic. Vzniklá deska je vysoce pevná, zvláště odolná, vhlkuvzdorná s homogenním povrchem a oblými hranami. Povrch desky potažen HPL fólií ošetřenou melaminovou pryskyřicí. Folie je přetažena i přes zaoblené rohy a hrany desky (průměr zaoblení min. R7), které se tak stávají vysoce odolné proti nárazu. Na spodní straně desky hrany zaobleny min. R3. Stolové desky se vyznačují nadstandardní odolností, pevností, bezúdržbovostí a dlouhou životností. Materiál desky splňuje požadavky emisní třídy E1. Výběr min. ze 4 barev. Cena včetně dopravy a instalace. </t>
  </si>
  <si>
    <t xml:space="preserve">Rozměry: 1803x706x480 mm (VxŠxH). Korpus skříně vč. zad a polic bude z LTD min. tl. 18 mm, korpus lepený, všechny hrany olepeny ABS hranou min. tl. 2 mm, vyjma bočních hran půdy a dna, zde plastová hrana tl. 0,8mm. Půda naložená na boky skříně. Skříňka je rozdělena příčkou z LTD na dvě části, vrchní část 3OH tvoří otevřené police (3x police). Police musí být výškově stavitelné, podpěry polic zabraňující jejich vysunutí . Spodní část je vybavena plastovými vodícími lištami (šedé nebo béžové) pro uložení plastových boxů, vč. 8 ks plastových boxů o rozměrech 150x312x427 mm. Požadovaný výběr min. z 5 barevných odstínů pro plastové boxy.  Skříň je opatřena rektifikací. Popis doplňuje dispozice a schéma.  Cena vč. dopravy a instalace.
</t>
  </si>
  <si>
    <t>B08</t>
  </si>
  <si>
    <t xml:space="preserve">Rozměr: 735x1049x480 mm (VxŠxH). Korpus skříně vč. zad a polic bude z LTD min. tl. 18 mm, korpus lepený, všechny hrany olepeny ABS hranou min. tl. 2 mm, vyjma bočních hran půdy a dna, zde plastová hrana tl. 0,8mm. Půda naložená na boky skříně. Police musí být výškově stavitelné, podpěry polic zabraňující jejich vysunutí. Skříňka je rozdělena příčkou z LTD na tři části. Střední sloupec je opatřen dveřmi z LTD tl. 18 mm se zafrézovanou plastovou úchytkou, která je osazena v dveřním křídle. Úchytka je plná a zakrývá celý otvor po frézování, aby nedošlo ke zranění prstů při manipulaci s dvířky.  Boční sloupce jsou opatřeny plastovými vodícími lištami pro uložení plastových boxů, vč. 4 ks plastových boxů o rozměrech 150x312x427 mm a 8 ks plastových boxů o rozměrech 75x312x427 mm. Požadovaný výběr z min. 8 barevných odstínů pro boxy. Skříň je opatřena rektifikací. 
Popis doplňuje dispozice a schéma.  Cena vč. dopravy a instalace.
</t>
  </si>
  <si>
    <t xml:space="preserve">Židle žákovská, kovová předpružená podnož - průměr trubky 22 mm, opatřená plastovými kluzáky s filcem. Povrchová úprava podnože vypalovanou práškovou barvou nebo chrom. Konstrukce židle musí umožňovat dynamické sezení čelem k opěráku. Plastový sedák i opěrák ze 100 % strukturovaného polypropylénu - ergonomicky tvarovaná skořepina s efektem vzduchového polštáře v barevné škále min. 4 odstínů, ve skořepině bude kruhový otvor v horní části opěradla pro snadný úchop. Velikost skořepin min. ve 2 velikostech . Cena vč. dopravy a instalace.
</t>
  </si>
  <si>
    <t xml:space="preserve">Učitelská židle na kolečkách, otočná, stabilní výškově stavitelná pomocí plynového pístu, rám z hliníkové nohy s plynovou pružinou zakončenou 5-ramenným křížem s kolečky, práškově lakované trubky. Povrchová úprava podnože komaxit stříbrná nebo chrom, bude upřesněno zadavatelem. Konstrukce židle musí umožňovat výškovou stavitelnost v rozptylu 460 - 570 mm. Sedák a opěrák z bukové překližky čalouněný z obou stran. Výběr textilie v barevné škále min.5 odstínů (konečná barva bude upřesněna zadavatelem). Ergonomicky tvarovaná skořepina. Opěradlo odpružené. Velikost skořepin min. ve 2 velikostech.Cena vč. dopravy a instalace. 
</t>
  </si>
  <si>
    <t>D07</t>
  </si>
  <si>
    <t xml:space="preserve">Nástěnka s textilním povrchem - kvalitní povrch s krátkým vlasem - na výběr min z 6 barev, umožní vpichování celé délky špendlíků. Rám nástěnky  bude z eloxovaného hliníku. Konstrukce nástěnky bude sendvičová tak, aby bylo zabráněno kroucení nástěnky. Rohy rámu budou plastové zakulacené. Rám umožňí dodatečné přidělání police jednoduchým nacvaknutím. Police není součástí dodávky. Rozměr prvku: 2000x1200 mm. Cena vč. dopravy a instalace.
</t>
  </si>
  <si>
    <t xml:space="preserve">Nástěnka s textilním povrchem - kvalitní povrch s krátkým vlasem - na výběr min z 6 barev, umožní vpichování celé délky špendlíků. Rám nástěnky  bude z eloxovaného hliníku. Konstrukce nástěnky bude sendvičová tak, aby bylo zabráněno kroucení nástěnky. Rohy rámu budou plastové zakulacené. Rám umožňí dodatečné přidělání police jednoduchým nacvaknutím. Police není součástí dodávky. Rozměr prvku: 1500x1000 mm. Cena vč. dopravy a instalace.
</t>
  </si>
  <si>
    <t>Multimediální katedra učitele s uzamykatelnou skříňkou. Rozměry katedry: 760x1800x700 mm (v-š-h). Pracovní deska z LTD min. tl. 25 mm s ABS hranou tl. 2 mm. Pod pracovní deskou vytvořen prostor pomocí falešných zad pro vedení kabeláže a osazení techniky. Prostor umožňuje napojení katedry na multimediální tabuli aj. Přístup do prostoru za falešnými zády uzamykatelnými servisními dvířky. V prostřední části katedry umístěna uzamykatelná skříňka na soklu s jednou policí, podpěry polic zabraňují vysunutí. Police ustoupena od zad skříňky o min. 55 mm. Vnitřní rozměry skříňky min. 638x550x462 mm (v-š-h). Ve spodní části dveří skříňky a ve vnějším boku skříňky otvor pro cirkulaci vzduchu - otvory zakryty hliníkovou větrací mřížkou. Dno skříňky vyjímatelné, upevněné demontovatelným spojem. V zadní části dna výřez pro vedení kabelů z podlahové krabice. V pravé části katedry slepá část katedry umožňující napojení sousední skříně. ŠÍřka tohoto bloku je 410 mm. Korpus skříněk vč. zad a polic z LTD min. tl. 18 mm, korpus lepený, všechny hrany olepeny ABS hranou min. tl. 0,8 mm. Police výškově stavitelné, podpěry polic zabraňující jejich vysunutí.  Dveře LTD min. tl. 18 mm s ABS hranou tl. 2 mm. Dveře opatřeny zapuštěnou plastovou lisovanou úchytkou, která je nasazena na vodorovnou hranu dvířek a kopíruje jejich vyfrézovaný tvar včetně radiusu. Úchytka je plná a zakrývá otvor po frézování, aby nedošlo ke zranění prstů při manipulaci s dvířky.  Bezpečnostní panty bez viditelných šroubů včetně tlumičů pro pomalé dovírání dveří. Skříňka je uzamykatelná jednocestným zámkem. Katedra osazena min. 3 ks plastové průchodky - 2 ks v pracovní desce katedry pro přístup z uzamykatelné skříňky a prostoru falešných zad, 1 ks prostup mezi skříňkou a prostorem falešných zad. Průchodka pro napojení katedry na kabelové žlaby pro studentské stoly dle dispoozice učebny. Možnost výběru barevného provedení alespoň ze čtyř základních typů dekorů/barev. Cena včetně dopravy a montáže. Zapojení - stavby.</t>
  </si>
  <si>
    <t>A19</t>
  </si>
  <si>
    <t>A20</t>
  </si>
  <si>
    <t>A18</t>
  </si>
  <si>
    <t xml:space="preserve">Pracovní plocha postforming tl. 38 mm. Osazení pracovní desky - 1x keramické umyvadlo, včetně sifonu a pákové směšovací baterie. 
Skříňka pod umyvadlem - 1x dvojdveřová skříň. Dveře se zapuštěnou plastovou lisovanou úchytkou, která je nasazena na vertikální hranu dvířek a kopíruje jejich vyfrézovaný tvar včetně radiusu. Úchytka je plná a zakrývá otvor po frézování, aby nedošlo ke zranění prstů při manipulaci s dvířky.  Seřiditelné panty včetně tlumičů pro pomalé dovírání dveří. Rektifikace pomocí plastových nožek - min. výška 100 mm.
Korpus skříňky, police, dveře z LTD min. tl. 18 mm, korpus lepený, všechny hrany olepeny ABS hranou min. tl. 0,8 mm, u dveří 2 mm.
Možnost výběru barevného provedení alespoň ze čtyř základních typů dekorů/barev.
Rozměr: min 863x940x600 mm (V x Š x HL) šířka se muže lišit. Nutno zameřit dle výklenku stavby.
Popis doplňuje dispozice. Cena včetně dopravy, montáže. Zapojení - dodávka stavby.
</t>
  </si>
  <si>
    <t>B22</t>
  </si>
  <si>
    <t xml:space="preserve">Kombinovaná skříň o rozměru 1803x800x480 mm. Korpus skříně vč. zad a polic bude z LTD min. tl. 18 mm,  korpus lepený, všechny hrany olepeny ABS hranou tl. 2 mm, vyjma bočních hran půdy a dna, zde plastová hrana tl. 0,8mm. Půda naložená na boky skříně. Police musí být výškově stavitelné, podpěry polic zabraňující jejich vysunutí. Bezpečnostní panty bez viditelných šroubů včetně tlumičů pro pomalé dovírání dveří. 
Skříň je rozdělena na dvě části, spodní část 2OH je opatřena dveřmi s dvěmi přestavitelnými policemi. Horní část otevřená, 2 přestavitelné police.
Dveře LTD min. tl. 18 mm, opatřeny zapuštěnou ergonomickou úchytkou, která je osazena v dveřním křídle, úchytka je plná a zakrývá otvor po frézování, aby nedošlo ke zranění prstů při manipulaci s dvířky.  Jednocestný zámek. 
Dno skříně opatřeno rektifikacemi pro vyrovnání nerovnosti podlah. Možnost výběru barevného provedení alespoň ze čtyř základních typů dekorů/barev.  Cena vč. dopravy a instalace.
</t>
  </si>
  <si>
    <t>B23</t>
  </si>
  <si>
    <t xml:space="preserve">Skříň s posuvnými křídly. Rozměr prvku: 760x1600x400 (VxŠxH). Korpus skříně, police, dveře z LTD  tl. 18 mm, korpus lepený, všechny hrany olepeny ABS hranou min tl. 0,8 mm, půda z LTD tl. 25 mm olepena ABS hranou o tl. 2 mm. Plastové zafrézované pojezdy, dveře jezdí v drážce pomocí spodního kolečka a horního kolíku. Uprostřed vertikální příčka, na každé straně 1x police výškově stavitelná, podpěry polic zabraňující jejich vysunutí. Dveře opatřeny zapuštěnou kulatou úchytkou, která je osazena v dveřním křídle. Úchytka je plná a zakrývá celý otvor po frézování, aby nedošlo ke zranění prstů při manipulaci s dvířky. Průměr úchytky min 50 mm (výběr barev min. z 3 odstínů/povrchů), dveře uzamykatelné, vyměnitelná vložka. Sokl min 50 mm, rektifikace. V soklu je omožněno vést kabeláž. Přístavná skříňka bude ve stejné výšce jako katedra, vedle které stojí.
Možnost výběru barevného provedení alespoň ze čtyř základních typů dekorů/barev. 
Popis doplňuje schéma a dispozice. Cena včetně dopravy a montáže.
</t>
  </si>
  <si>
    <t xml:space="preserve">Učitelská židle na kolečkách - otočná, stabilní výškově stavitelná  pomocí plynového pístu, - rám z hliníkové nohy s plynovou pružinou zakončenou 5-ramenným křížem, práškově lakované trubky. Povrchová úprava podnože komaxit stříbrná nebo chrom, bude upřesněno zadavatelem. Konstrukce židle musí umožňovat výškovou stavitelnost v rozptylu 440 - 570 mm. Plastový sedák i opěrák ze 100% strukturovaného polypropylénu - ergonomicky tvarovaná skořepina s efektem vzduchového polštáře v barevné škále min. 4 odstínů , ve skořepině bude kruhový otvor pro snadný úchop v horní části opěradla. (konečná barva bude upřesněna zadavatelem).  Velikost skořepin min. ve 2 velikostech. Cena vč. dopravy a montáže. 
</t>
  </si>
  <si>
    <t xml:space="preserve">Systém velké akustické nástěnky. Jádro panelu plně recyklovatelné z PUR pěny. Povrch panelu z textilie - výběr nejméně ze 2 druhů. Absorbce pohlcující zvuk pro zkvalitnění akustiky prostoru. Instalace na stěnu. Orientační rozměr: 2700x1200x40 mm. Cena vč. dopravy a instalace. 
</t>
  </si>
  <si>
    <t>A01</t>
  </si>
  <si>
    <t>A02</t>
  </si>
  <si>
    <t xml:space="preserve">Dvoumístný žákovský stůl s výsuvným systémem. Rozměr: 760x1600x700mm (VxŠxH). Stolová deska LTD tl. 25 mm opatřená ABS hranou tl. 2 mm, hrana lepena PUR lepidlem. Korpus z LTD min. tl. 18 mm, korpus lepený, všechny hrany olepeny ABS hranou min. tl. 0,8 mm, hrana lepena PUR lepidlem. 4x plastová průchodka umožňující vedení kabeláže mezi jednotlivými stoly. Přístup do dutiny s výsuvem pomocí uzamykatelných revizních dvířek z LTD min. tl. 18 mm z vnitřní části stolu. Prostor je z horní části zakrytý deskou z LTD min. tl. 18 mm s funkcí samočinného uzavírání a otevírání. Po uzavření je výklopná deska automaticky zajištěna proti otevření. Dvířka a výklopná deska olepeny ABS hranou tl. 2 mm, hrana lepena PUR lepidlem. Výsuv monitorů je zajištěn pomocí třídílného zvedacího sloupku s motorovým pohonem s antikolizním bezpečnostním systémem. Max. tah 800 N. Programovatelná výška zdvihu. Plynulý a tichý chod. Stůl s výsuvným systémem je dále vybaven adaptérem pro uchycení sloupku k podložce, adaptéry pro uchycení monitorů, mechanismem pro samočinné otevírání a uzavírání víka a profilovanou policí z ocelového plechu min. tl. 2 mm. povrchově upravenou vypalovanou práškovou barvou dle vzorníku RAL. Police je výsuvná společně se sloupkem, profilovaná police umožňuje uložení klávesnice a myši. Součásti je montážní a spojovací materiál. 
Popis doplňuje dispozice a schéma.  Cena vč. dopravy a instalace, ale bez zapojení.
</t>
  </si>
  <si>
    <t>A03</t>
  </si>
  <si>
    <t xml:space="preserve">Rozměry: 760x1600x700 mm (VxŠxH). Multimediální katedra učitele s výsuvným systémem. Stolová deska LTD tl. 25 mm opatřená ABS hranou tl. 2 mm, hrana lepena PUR lepidlem. V pravé části katedry uzamykatelná skříňka, ve které je umístěno ovládání zvedacích sloupků - 1x tlačítko pro výsuv monitorů v katedře, 2x tlačítko pro nezávislé ovládání příslušného počtu sestav žákovských stolů. Korpusy skříněk vč. zad a polic z LTD min. tl. 18 mm, všechny hrany olepeny ABS hranou min. tl. 0,8 mm. Dno skříňky vyjímatelné, upevněné demontovatelným spojem. V zadní části dno ustoupeno od zad skříňky min. o 100 mm kvůli vedení kabeláže. Ve skříňce umístěna 1x výškově stavitelná police s podpěrami zabraňujícími jejímu vysunutí. Police je od zad skříňky ustoupena min. o 55 mm. Dveře z LTD min. tl. 18 mm s ABS hranou tl. 2 mm. Dveře opatřeny zapuštěnou plastovou lisovanou úchytkou, která je nasazena na vodorovnou hranu dvířek a kopíruje jejich vyfrézovaný tvar včetně radiusu. Úchytka je plná a zakrývá otvor po frézování, aby nedošlo ke zranění prstů při manipulaci s dvířky. Ve spodní části dvířek a vnejším boku skříňky hliníková větrací mřížka pro cirkulaci vzduchu. V levé části otevřená skříňka se třemi výškově stavitenými policemi, podpěry polic zabraňují jejich vysunutí. 5x plastová průchodka umožňující vedení kabeláže ve všech prostorách katedry. Za falešnými zády je přes celou šířku katedry prostor na elektrický výsuvný systém s monitory. Přístup do dutiny s výsuvem pomocí uzamykatelných revizních dvířek z LTD min. tl. 18 mm z vnitřní části stolu. Prostor je z horní části zakrytý víkem z LTD min. tl. 18 mm s funkcí samočinného uzavírání a otevírání. Po uzavření je výklopné víko automaticky zajištěno proti otevření. Dvířka a výklopné víko olepeny ABS hranou tl. 2 mm, hrana lepena PUR lepidlem. Výsuv monitorů je zajištěn pomocí třídílných zvedacích sloupků s motorovým pohonem s antikolizním bezpečnostním systémem. Max. tah 800 N. Programovatelná výška zdvihu. Plynulý a tichý chod. (2ks sloupku pro jednu katedru). Katedra s výsuvným systémem je dále vybavena adaptéry pro uchycení sloupků k podložce, adaptéry pro uchycení monitorů, mechanismem pro samočinné otevírání a uzavírání víka a profilovanými policemi z ocelového plechu min. tl. 2 mm. povrchově upravenou vypalovanou práškovou barvou dle vzorníku RAL. Police jsou výsuvné společně se sloupky, profilované police umožňují uložení klávesnice a myši. Součástí je montážní a spojovací materiál. Cena vč. dopravy a instalace, bez zapojení- stavba.
</t>
  </si>
  <si>
    <t>B01</t>
  </si>
  <si>
    <t xml:space="preserve">Rozměry: 1803x706x480 mm (VxŠxH). Korpus skříně vč. zad a polic bude z LTD min. tl. 18 mm, korpus lepený, všechny hrany olepeny ABS hranou min. tl. 2 mm, vyjma bočních hran půdy a dna, zde plastová hrana tl. 0,8mm. Půda naložená na boky skříně. Police musí být výškově stavitelné, podpěry polic zabraňující jejich vysunutí. Skříňka je rozdělena příčkou z LTD na dvě části, kdy vrchní část 3OH je opatřena dveřmi z LTD tl. 18 mm se zafrézovanou plastovou úchytkou, která je osazena v dveřním křídle. Úchytka je plná a zakrývá celý otvor po frézování, aby nedošlo ke zranění prstů při manipulaci s dvířky.  Spodní část je vybavena plastovými vodícími lištami (šedé nebo béžové) pro uložení plastových boxů, vč. 8 ks plastových boxů o rozměrech 150x312x427 mm. Požadovaný výběr min. z 5 barevných odstínů pro plastové boxy.  Skříň je opatřena rektifikací. Popis doplňuje dispozice a schéma.  Cena vč. dopravy a instalace.
</t>
  </si>
  <si>
    <t>B02</t>
  </si>
  <si>
    <t xml:space="preserve">Rozměry: 1803x706x480 mm (VxŠxH). Korpus skříně vč. zad a polic bude z LTD min. tl. 18 mm, korpus lepený, všechny hrany olepeny ABS hranou min. tl. 2 mm, vyjma bočních hran půdy a dna, zde plastová hrana tl. 0,8mm. Půda naložená na boky skříně. Police musí být výškově stavitelné, podpěry polic zabraňující jejich vysunutí. Skříňka je rozdělena příčkou z LTD na dvě části, kdy vrchní část 3OH je opatřena dveřmi z LTD tl. 18 mm se zafrézovanou plastovou úchytkou, která je osazena v dveřním křídle. Úchytka je plná a zakrývá celý otvor po frézování, aby nedošlo ke zranění prstů při manipulaci s dvířky.  Spodní část je vybavena plastovými vodícími lištami (šedé nebo béžové) pro uložení plastových boxů, vč. 16 ks plastových boxů o rozměrech 75x312x427 mm. Požadovaný výběr min. z 4 barevných odstínů pro plastové boxy.  Skříň je opatřena rektifikací. Popis doplňuje dispozice a schéma.  Cena vč. dopravy a instalace.
</t>
  </si>
  <si>
    <t>B03</t>
  </si>
  <si>
    <t xml:space="preserve">Skříň rohová otevřená (výšky 5OH). Rozměr: 1803x880x880 mm (VxŠxH). Hloubka boku je 480 mm. Korpus skříně vč. zad a polic bude vyroben z LTD  tl. 18 mm, korpus lepený, všechny hrany olepeny ABS hranou o min. tl. 0,8 mm. Půda je naložená na boky skříně. 4x police, z nich 3 musí být výškově stavitelné. Vnitřní roh police je zaoblený, podobně jako půda a dno. Dno skříně opatřeno rektifikacemi pro vyrovnání nerovnosti podlah. Popis doplňuje schéma a dispozice. Cena vč. dopravy a instalace.
</t>
  </si>
  <si>
    <t xml:space="preserve">Skříň vysoká výšky 5OH. Rozměry: 1803x800x480 (VxŠxH). V dolní části skříně 2OH dveře z LTD tl 18 mm, horní část 3OH tvoří otevřené police. Korpus skříně, police  z LTD  tl. 18 mm, korpus lepený, všechny hrany olepeny ABS hranou tl. 2 mm, vyjma bočních hran půdy a dna, zde plastová hrana tl. 0,8 mm. Dveře olepeny ABS hranou o tl. 2 mm. Dveře, půda naloženéna boky skříně. 3x police výškově stavitelná, 1x pevná. Podpěry polic zabraňující jejich vysunutí. Bezpečnostní panty bez viditelných šroubů včetně tlumičů pro pomalé dovírání dveří. Dveře LTD tl. 18 mm, opatřeny zapuštěnou plastovou ergonomickou úchytkou, která je osazena v dveřním křídle. Úchytka je plná a zakrývá celý otvor po frézování, aby nedošlo ke zranění prstů při manipulaci s dvířky. Dno skříně opatřeno rektifikacemi pro vyrovnání nerovnosti podlah. 
Barevné provedení: korpusy skříně tmavě šedá, dvířka světle šedá.Popis doplňuje schéma a dispozice.Cena včetně dopravy, montáže.
</t>
  </si>
  <si>
    <t>B07</t>
  </si>
  <si>
    <t xml:space="preserve">Rozměr: 735x1049x480 mm (VxŠxH). Korpus skříně vč. zad a polic bude z LTD min. tl. 18 mm, korpus lepený, všechny hrany olepeny ABS hranou min. tl. 2 mm, vyjma bočních hran půdy a dna, zde plastová hrana tl. 0,8mm. Půda naložená na boky skříně. Skříňka je rozdělena příčkou z LTD na tři sloupce, které jsou opatřeny plastovými vodícími lištami pro uložení plastových boxů, vč. 8 ks plastových boxů o rozměrech 150x312x427 mm a 8 ks plastových boxů o rozměrech 75x312x427 mm. Požadovaný výběr z min. 8 barevných odstínů pro boxy. Skříň je opatřena rektifikací. 
Popis doplňuje dispozice a schéma.  Cena vč. dopravy a instalace.
</t>
  </si>
  <si>
    <t xml:space="preserve">Rozměr: 735x1049x480 mm (VxŠxH). Korpus skříně vč. zad a polic bude z LTD min. tl. 18 mm, korpus lepený, všechny hrany olepeny ABS hranou min. tl. 2 mm, vyjma bočních hran půdy a dna, zde plastová hrana tl. 0,8mm. Půda naložená na boky skříně. Police musí být výškově stavitelné, podpěry polic zabraňující jejich vysunutí. Skříňka je rozdělena příčkou z LTD na tři části. Střední sloupec je opatřen dveřmi z LTD tl. 18 mm se zafrézovanou plastovou úchytkou, která je osazena v dveřním křídle. Úchytka je plná a zakrývá celý otvor po frézování, aby nedošlo ke zranění prstů při manipulaci s dvířky.  Boční sloupce jsou opatřeny plastovými vodícími lištami pro uložení plastových boxů, vč. 4 ks plastových boxů o rozměrech 150x312x427 mm a 8 ks plastových boxů o rozměrech 75x312x427 mm. Požadovaný výběr z min. 4 barevných odstínů pro boxy. Skříň je opatřena rektifikací. 
Popis doplňuje dispozice a schéma.  Cena vč. dopravy a instalace.
</t>
  </si>
  <si>
    <t xml:space="preserve">Systém velké akustické nástěnky.  Povrch panelu z textilie - výběr nejméně ze 20 druhů. Absorbce pohlcující zvuk pro zkvalitnění akustiky prostoru. Instalace na stěnu. Orientační rozměr: 2700x1200x40 mm. Cena vč. dopravy a instalace. 
</t>
  </si>
  <si>
    <t>A12</t>
  </si>
  <si>
    <t>B09</t>
  </si>
  <si>
    <t>B11</t>
  </si>
  <si>
    <t xml:space="preserve">Skříň kombinovaná s otevřenými policemi a dveřmi, 5OH. Rozměry: 1800x800x420 mm (VxŠxH). Korpus skříně je v horní části ve formě otevřené niky tvořící 3 ukládací úroveň, ve spodní části opatřen dvířky zakrývající zbylé dvě ukládací úrovně. Korpus i police LTD tl. 18 mm, pohledová záda LTD tl. 18 mm. Dno a půda naložena na bocích skříně. Hrany ABS tl. 0,7 mm v dekoru LTD. Dveře LDT tl. 18 mm naloženy na korpusu. Dveře mají miskové závěsy s úhlem otvírání od 95° do 110°. Jedna pevná police a 3 přestavitelné po 32 mm. Podpěry polic kovové válečky. Úchytka hliníková " L" profil s roztečí 96 mm. Skříň je opatřena jednocestným zámkem. Dno opatřeno rektifikacemi. 
Možnost výběru barevného provedení alespoň ze čtyř základních typů dekorů/barev. 
Popis doplňuje schéma a dispozice. Cena vč. dopravy a instalace.
</t>
  </si>
  <si>
    <t>B12</t>
  </si>
  <si>
    <t xml:space="preserve">Skříň s dveřmi, výšky 5OH. Rozměry: 1800x800x420 mm (VxŠxH). Korpus i police LTD tl. 18 mm, pohledová záda LTD tl. 18 mm. Dno a půda naložena na bocích skříně. Hrany ABS tl. 0,7 mm. Dveře LDT tl. 18 mm naloženy na korpusu. Dveře mají miskové závěsy s úhlem otvírání od 95° do 110°. Jedna pevná police a 3 přestavitelné po 32 mm. Podpěry polic kovové válečky. Úchytka hliníková " L" profil s roztečí 96 mm. Skřín uzamykatelná. Dno opatřeno rektifikacemi. 
Možnost výběru barevného provedení alespoň ze čtyř základních typů dekorů/barev. 
Popis doplňuje schéma a dispozice. Cena vč. dopravy a instalace.
</t>
  </si>
  <si>
    <t>B13</t>
  </si>
  <si>
    <t xml:space="preserve">Skříň s dveřmi, 5OH. Rozměry: 1800x800x420 mm (VxŠxH). Pravá část skříně oddělena příčkou se 4 policemi (3 přestavitelné police). V levé části výsuv na ramínka.V horní části skříně 1x police po celé šířce. Korpus i police LTD tl. 18 mm, pohledová záda LTD tl. 18 mm. Dno a půda naložena na bocích skříně. Hrany ABS tl. 0,7 mm v dekoru LTD. Dveře LDT tl. 18 mm naloženy na korpusu. Dveře mají miskové závěsy s úhlem otvírání od 95° do 110°. Skříň je opatřena jednocestným zámkem. Podpěry polic kovové válečky. Úchytka hliníková " L" profil s roztečí 96 mm. Dno opatřeno rektifikacemi. 
Možnost výběru barevného provedení alespoň ze čtyř základních typů dekorů/barev. 
Popis doplňuje schéma a dispozice. Cena vč. dopravy a instalace.
</t>
  </si>
  <si>
    <t>C05</t>
  </si>
  <si>
    <t>B25</t>
  </si>
  <si>
    <t>Vestavná lednice - Chladnička s mrazákem bílá, Kompaktní chladnička disponuje objemem chladicí části 98 l a 17 l v mrazicí části. Spotřebič má záruku 5 let na motor a je zařazen do energetické třídy E. Funkce pro automatické odmrazování a snadné elektronické ovládání pro přesné nastavení. Chladnička dosahuje hlučnosti 39 dB a otevírání dveří je možné změnit. S vnitřním LED osvětlením. Jednodveřová chladnička s mrazákem • výška 81,8 cm • objem chladničky 98 l / mrazničky 17 l • energetická třída E • 5 let záruka na motor • funkce Automatické odmrazování – zamezuje tvorbě ledu na vnitřních stěnách chladničky • možnost změny směru otevírání dveří • hlučnost 39 dB • V × Š × H: 81,8 × 59,5 × 54,8 cm - bez instalace - stavba</t>
  </si>
  <si>
    <t xml:space="preserve">Skříň s dveřmi, 5OH. Rozměry: 1800x800x420 mm (VxŠxH). Pravá část skříně oddělena příčkou se 4 policemi (3 přestavitelné police). V levé části výsuv na ramínka.V horní části skříně 1x police po celé šířce. Korpus i police LTD tl. 18 mm, pohledová záda LTD tl. 18 mm. Dno a půda naložena na bocích skříně. Hrany ABS tl. 0,7 mm v dekoru LTD. Dveře LDT tl. 18 mm naloženy na korpusu. Dveře mají miskové závěsy s úhlem otvírání od 95° do 110°. Skříň je opatřena jednocestným zámkem. Podpěry polic kovové válečky. Úchytka hliníková " L" profil s roztečí 96 mm. Dno opatřeno rektifikacemi. 
Možnost výběru barevného provedení alespoň ze čtyř základních typů dekorů/barev. 
Popis doplňuje schéma a dispozice.  Cena vč. dopravy a instalace.
</t>
  </si>
  <si>
    <t>NEOCENĚNÝ SOUPIS PRACÍ A DODÁVEK A SLUŽEB</t>
  </si>
  <si>
    <t>Nábytek kabinet 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</si>
</sst>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Kč&quot;_-;\-* #,##0.00\ &quot;Kč&quot;_-;_-* &quot;-&quot;??\ &quot;Kč&quot;_-;_-@_-"/>
    <numFmt numFmtId="164" formatCode="#"/>
    <numFmt numFmtId="165" formatCode="#,##0.000"/>
    <numFmt numFmtId="166" formatCode="#,##0\_x0000_"/>
    <numFmt numFmtId="167" formatCode="#,##0.0"/>
    <numFmt numFmtId="168" formatCode="#,##0.0000"/>
  </numFmts>
  <fonts count="26" x14ac:knownFonts="1">
    <font>
      <sz val="10"/>
      <name val="Arial"/>
      <charset val="238"/>
    </font>
    <font>
      <sz val="10"/>
      <name val="Arial"/>
      <family val="2"/>
      <charset val="238"/>
    </font>
    <font>
      <sz val="8"/>
      <name val="Arial"/>
      <family val="2"/>
      <charset val="238"/>
    </font>
    <font>
      <sz val="7"/>
      <name val="Arial"/>
      <family val="2"/>
      <charset val="238"/>
    </font>
    <font>
      <b/>
      <sz val="10"/>
      <name val="Arial"/>
      <family val="2"/>
      <charset val="238"/>
    </font>
    <font>
      <b/>
      <sz val="12"/>
      <name val="Arial"/>
      <family val="2"/>
      <charset val="238"/>
    </font>
    <font>
      <b/>
      <sz val="8"/>
      <name val="Arial"/>
      <family val="2"/>
      <charset val="238"/>
    </font>
    <font>
      <b/>
      <sz val="14"/>
      <color indexed="10"/>
      <name val="Arial"/>
      <family val="2"/>
      <charset val="238"/>
    </font>
    <font>
      <b/>
      <sz val="18"/>
      <color indexed="10"/>
      <name val="Arial"/>
      <family val="2"/>
      <charset val="238"/>
    </font>
    <font>
      <sz val="8"/>
      <color indexed="9"/>
      <name val="Arial"/>
      <family val="2"/>
      <charset val="238"/>
    </font>
    <font>
      <b/>
      <sz val="14"/>
      <name val="Arial"/>
      <family val="2"/>
      <charset val="238"/>
    </font>
    <font>
      <sz val="10"/>
      <name val="Arial CE"/>
      <family val="2"/>
      <charset val="238"/>
    </font>
    <font>
      <u/>
      <sz val="10"/>
      <color indexed="12"/>
      <name val="Arial CE"/>
      <family val="2"/>
      <charset val="238"/>
    </font>
    <font>
      <sz val="11"/>
      <color theme="1"/>
      <name val="Calibri"/>
      <family val="2"/>
      <charset val="238"/>
      <scheme val="minor"/>
    </font>
    <font>
      <b/>
      <sz val="8"/>
      <color rgb="FF0000FF"/>
      <name val="Arial"/>
      <family val="2"/>
      <charset val="238"/>
    </font>
    <font>
      <b/>
      <sz val="8"/>
      <color rgb="FF7030A0"/>
      <name val="Arial"/>
      <family val="2"/>
      <charset val="238"/>
    </font>
    <font>
      <b/>
      <sz val="10"/>
      <color rgb="FF0000FF"/>
      <name val="Arial"/>
      <family val="2"/>
      <charset val="238"/>
    </font>
    <font>
      <b/>
      <sz val="10"/>
      <color rgb="FF800080"/>
      <name val="Arial"/>
      <family val="2"/>
      <charset val="238"/>
    </font>
    <font>
      <sz val="10"/>
      <color rgb="FFFF0000"/>
      <name val="Arial"/>
      <family val="2"/>
      <charset val="238"/>
    </font>
    <font>
      <sz val="10"/>
      <color theme="1"/>
      <name val="Arial"/>
      <family val="2"/>
      <charset val="238"/>
    </font>
    <font>
      <b/>
      <u/>
      <sz val="10"/>
      <color rgb="FFFA0000"/>
      <name val="Arial"/>
      <family val="2"/>
      <charset val="238"/>
    </font>
    <font>
      <sz val="8"/>
      <color rgb="FFFF0000"/>
      <name val="Arial"/>
      <family val="2"/>
      <charset val="238"/>
    </font>
    <font>
      <sz val="8"/>
      <color rgb="FF7030A0"/>
      <name val="Arial"/>
      <family val="2"/>
      <charset val="238"/>
    </font>
    <font>
      <b/>
      <sz val="8"/>
      <color indexed="12"/>
      <name val="Arial"/>
      <family val="2"/>
      <charset val="238"/>
    </font>
    <font>
      <b/>
      <sz val="8"/>
      <color indexed="20"/>
      <name val="Arial"/>
      <family val="2"/>
      <charset val="238"/>
    </font>
    <font>
      <b/>
      <u/>
      <sz val="8"/>
      <color indexed="10"/>
      <name val="Arial"/>
      <family val="2"/>
      <charset val="238"/>
    </font>
  </fonts>
  <fills count="6">
    <fill>
      <patternFill patternType="none"/>
    </fill>
    <fill>
      <patternFill patternType="gray125"/>
    </fill>
    <fill>
      <patternFill patternType="solid">
        <fgColor indexed="26"/>
      </patternFill>
    </fill>
    <fill>
      <patternFill patternType="solid">
        <fgColor indexed="26"/>
        <bgColor indexed="64"/>
      </patternFill>
    </fill>
    <fill>
      <patternFill patternType="solid">
        <fgColor indexed="13"/>
      </patternFill>
    </fill>
    <fill>
      <patternFill patternType="solid">
        <fgColor theme="0"/>
        <bgColor indexed="64"/>
      </patternFill>
    </fill>
  </fills>
  <borders count="5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hair">
        <color indexed="64"/>
      </right>
      <top style="hair">
        <color indexed="64"/>
      </top>
      <bottom/>
      <diagonal/>
    </border>
    <border>
      <left/>
      <right style="thin">
        <color indexed="64"/>
      </right>
      <top/>
      <bottom/>
      <diagonal/>
    </border>
    <border>
      <left/>
      <right style="hair">
        <color indexed="64"/>
      </right>
      <top/>
      <bottom/>
      <diagonal/>
    </border>
    <border>
      <left/>
      <right/>
      <top style="hair">
        <color indexed="64"/>
      </top>
      <bottom/>
      <diagonal/>
    </border>
    <border>
      <left/>
      <right style="hair">
        <color indexed="64"/>
      </right>
      <top style="hair">
        <color indexed="64"/>
      </top>
      <bottom style="hair">
        <color indexed="64"/>
      </bottom>
      <diagonal/>
    </border>
    <border>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medium">
        <color indexed="64"/>
      </right>
      <top style="hair">
        <color indexed="64"/>
      </top>
      <bottom style="thin">
        <color indexed="64"/>
      </bottom>
      <diagonal/>
    </border>
    <border>
      <left/>
      <right style="medium">
        <color indexed="64"/>
      </right>
      <top style="medium">
        <color indexed="64"/>
      </top>
      <bottom style="medium">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medium">
        <color indexed="64"/>
      </top>
      <bottom style="medium">
        <color indexed="64"/>
      </bottom>
      <diagonal/>
    </border>
  </borders>
  <cellStyleXfs count="8">
    <xf numFmtId="0" fontId="0" fillId="0" borderId="0"/>
    <xf numFmtId="0" fontId="12" fillId="0" borderId="0" applyNumberFormat="0" applyFill="0" applyBorder="0" applyAlignment="0" applyProtection="0">
      <alignment vertical="top"/>
      <protection locked="0"/>
    </xf>
    <xf numFmtId="44" fontId="1" fillId="0" borderId="0" applyFont="0" applyFill="0" applyBorder="0" applyAlignment="0" applyProtection="0"/>
    <xf numFmtId="44" fontId="1" fillId="0" borderId="0" applyFont="0" applyFill="0" applyBorder="0" applyAlignment="0" applyProtection="0"/>
    <xf numFmtId="0" fontId="13" fillId="0" borderId="0"/>
    <xf numFmtId="0" fontId="13" fillId="0" borderId="0"/>
    <xf numFmtId="0" fontId="11" fillId="0" borderId="0"/>
    <xf numFmtId="0" fontId="1" fillId="0" borderId="0"/>
  </cellStyleXfs>
  <cellXfs count="301">
    <xf numFmtId="0" fontId="0" fillId="0" borderId="0" xfId="0"/>
    <xf numFmtId="0" fontId="14" fillId="0" borderId="0" xfId="0" applyFont="1" applyAlignment="1">
      <alignment vertical="center"/>
    </xf>
    <xf numFmtId="0" fontId="0" fillId="0" borderId="0" xfId="0" applyProtection="1">
      <protection locked="0"/>
    </xf>
    <xf numFmtId="0" fontId="0" fillId="0" borderId="1" xfId="0" applyBorder="1"/>
    <xf numFmtId="0" fontId="0" fillId="0" borderId="2" xfId="0" applyBorder="1"/>
    <xf numFmtId="0" fontId="0" fillId="0" borderId="3" xfId="0" applyBorder="1"/>
    <xf numFmtId="0" fontId="0" fillId="0" borderId="4" xfId="0" applyBorder="1"/>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5" xfId="0" applyFont="1" applyBorder="1" applyAlignment="1">
      <alignment vertical="center"/>
    </xf>
    <xf numFmtId="0" fontId="2" fillId="0" borderId="0" xfId="0" applyFont="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3" fillId="0" borderId="0" xfId="0" applyFont="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5" xfId="0" applyFont="1" applyBorder="1" applyAlignment="1">
      <alignment vertical="center"/>
    </xf>
    <xf numFmtId="0" fontId="2" fillId="0" borderId="4" xfId="0" applyFont="1" applyBorder="1" applyAlignment="1">
      <alignment vertical="center"/>
    </xf>
    <xf numFmtId="0" fontId="2" fillId="0" borderId="16" xfId="0" applyFont="1" applyBorder="1" applyAlignment="1">
      <alignment vertical="center"/>
    </xf>
    <xf numFmtId="0" fontId="2" fillId="0" borderId="17" xfId="0" applyFont="1" applyBorder="1" applyAlignment="1">
      <alignment vertical="center"/>
    </xf>
    <xf numFmtId="0" fontId="4" fillId="0" borderId="17" xfId="0" applyFont="1" applyBorder="1" applyAlignment="1">
      <alignment vertical="center"/>
    </xf>
    <xf numFmtId="0" fontId="2" fillId="0" borderId="18" xfId="0" applyFont="1" applyBorder="1" applyAlignment="1">
      <alignment vertical="center"/>
    </xf>
    <xf numFmtId="0" fontId="2" fillId="0" borderId="19" xfId="0" applyFont="1" applyBorder="1" applyAlignment="1">
      <alignment vertical="center"/>
    </xf>
    <xf numFmtId="0" fontId="2" fillId="0" borderId="20" xfId="0" applyFont="1" applyBorder="1" applyAlignment="1">
      <alignment vertical="center"/>
    </xf>
    <xf numFmtId="0" fontId="2" fillId="0" borderId="21" xfId="0" applyFont="1" applyBorder="1" applyAlignment="1">
      <alignment vertical="center"/>
    </xf>
    <xf numFmtId="0" fontId="2" fillId="0" borderId="22" xfId="0" applyFont="1" applyBorder="1" applyAlignment="1">
      <alignment vertical="center"/>
    </xf>
    <xf numFmtId="0" fontId="2" fillId="0" borderId="23" xfId="0" applyFont="1" applyBorder="1" applyAlignment="1">
      <alignment vertical="center"/>
    </xf>
    <xf numFmtId="3" fontId="0" fillId="0" borderId="24" xfId="0" applyNumberFormat="1" applyBorder="1" applyAlignment="1">
      <alignment vertical="center"/>
    </xf>
    <xf numFmtId="164" fontId="4" fillId="0" borderId="17" xfId="0" applyNumberFormat="1" applyFont="1" applyBorder="1" applyAlignment="1">
      <alignment vertical="center" wrapText="1"/>
    </xf>
    <xf numFmtId="0" fontId="5" fillId="0" borderId="19" xfId="0" applyFont="1" applyBorder="1" applyAlignment="1">
      <alignment vertical="center"/>
    </xf>
    <xf numFmtId="0" fontId="5" fillId="0" borderId="21" xfId="0" applyFont="1" applyBorder="1" applyAlignment="1">
      <alignment vertical="center"/>
    </xf>
    <xf numFmtId="0" fontId="4" fillId="0" borderId="22" xfId="0" applyFont="1" applyBorder="1" applyAlignment="1">
      <alignment vertical="center"/>
    </xf>
    <xf numFmtId="0" fontId="4" fillId="0" borderId="20" xfId="0" applyFont="1" applyBorder="1" applyAlignment="1">
      <alignment vertical="center"/>
    </xf>
    <xf numFmtId="0" fontId="4" fillId="0" borderId="23" xfId="0" applyFont="1" applyBorder="1" applyAlignment="1">
      <alignment vertical="center"/>
    </xf>
    <xf numFmtId="0" fontId="4" fillId="0" borderId="21" xfId="0" applyFont="1" applyBorder="1" applyAlignment="1">
      <alignment vertical="center"/>
    </xf>
    <xf numFmtId="1" fontId="2" fillId="0" borderId="25" xfId="0" applyNumberFormat="1" applyFont="1" applyBorder="1" applyAlignment="1">
      <alignment horizontal="center" vertical="center"/>
    </xf>
    <xf numFmtId="0" fontId="6" fillId="0" borderId="26" xfId="0" applyFont="1" applyBorder="1" applyAlignment="1">
      <alignment vertical="center"/>
    </xf>
    <xf numFmtId="0" fontId="2" fillId="0" borderId="27" xfId="0" applyFont="1" applyBorder="1" applyAlignment="1">
      <alignment vertical="center"/>
    </xf>
    <xf numFmtId="49" fontId="2" fillId="0" borderId="28" xfId="0" applyNumberFormat="1" applyFont="1" applyBorder="1" applyAlignment="1">
      <alignment vertical="center"/>
    </xf>
    <xf numFmtId="0" fontId="2" fillId="0" borderId="29" xfId="0" applyFont="1" applyBorder="1" applyAlignment="1">
      <alignment vertical="center"/>
    </xf>
    <xf numFmtId="0" fontId="2" fillId="0" borderId="28" xfId="0" applyFont="1" applyBorder="1" applyAlignment="1">
      <alignment vertical="center"/>
    </xf>
    <xf numFmtId="1" fontId="2" fillId="0" borderId="31" xfId="0" applyNumberFormat="1" applyFont="1" applyBorder="1" applyAlignment="1">
      <alignment horizontal="center" vertical="center"/>
    </xf>
    <xf numFmtId="0" fontId="6" fillId="0" borderId="29" xfId="0" applyFont="1" applyBorder="1" applyAlignment="1">
      <alignment vertical="center"/>
    </xf>
    <xf numFmtId="49" fontId="2" fillId="0" borderId="18" xfId="0" applyNumberFormat="1" applyFont="1" applyBorder="1" applyAlignment="1">
      <alignment vertical="center"/>
    </xf>
    <xf numFmtId="0" fontId="2" fillId="0" borderId="32" xfId="0" applyFont="1" applyBorder="1" applyAlignment="1">
      <alignment vertical="center"/>
    </xf>
    <xf numFmtId="1" fontId="2" fillId="0" borderId="33" xfId="0" applyNumberFormat="1" applyFont="1" applyBorder="1" applyAlignment="1">
      <alignment horizontal="center" vertical="center"/>
    </xf>
    <xf numFmtId="0" fontId="2" fillId="0" borderId="34" xfId="0" applyFont="1" applyBorder="1" applyAlignment="1">
      <alignment vertical="center"/>
    </xf>
    <xf numFmtId="0" fontId="2" fillId="0" borderId="35" xfId="0" applyFont="1" applyBorder="1" applyAlignment="1">
      <alignment vertical="center"/>
    </xf>
    <xf numFmtId="0" fontId="2" fillId="0" borderId="36" xfId="0" applyFont="1" applyBorder="1" applyAlignment="1">
      <alignment vertical="center"/>
    </xf>
    <xf numFmtId="49" fontId="2" fillId="0" borderId="4" xfId="0" applyNumberFormat="1" applyFont="1" applyBorder="1" applyAlignment="1">
      <alignment vertical="center"/>
    </xf>
    <xf numFmtId="0" fontId="4" fillId="0" borderId="1" xfId="0" applyFont="1" applyBorder="1" applyAlignment="1">
      <alignment vertical="top"/>
    </xf>
    <xf numFmtId="0" fontId="2" fillId="0" borderId="37" xfId="0" applyFont="1" applyBorder="1" applyAlignment="1">
      <alignment vertical="center"/>
    </xf>
    <xf numFmtId="0" fontId="2" fillId="0" borderId="38" xfId="0" applyFont="1" applyBorder="1" applyAlignment="1">
      <alignment vertical="center"/>
    </xf>
    <xf numFmtId="1" fontId="5" fillId="0" borderId="19" xfId="0" applyNumberFormat="1" applyFont="1" applyBorder="1" applyAlignment="1">
      <alignment vertical="center"/>
    </xf>
    <xf numFmtId="0" fontId="2" fillId="0" borderId="39" xfId="0" applyFont="1" applyBorder="1" applyAlignment="1">
      <alignment vertical="center"/>
    </xf>
    <xf numFmtId="168" fontId="2" fillId="0" borderId="18" xfId="0" applyNumberFormat="1" applyFont="1" applyBorder="1" applyAlignment="1">
      <alignment horizontal="right" vertical="center"/>
    </xf>
    <xf numFmtId="0" fontId="2" fillId="0" borderId="40" xfId="0" applyFont="1" applyBorder="1"/>
    <xf numFmtId="0" fontId="2" fillId="0" borderId="30" xfId="0" applyFont="1" applyBorder="1"/>
    <xf numFmtId="168" fontId="2" fillId="0" borderId="41" xfId="0" applyNumberFormat="1" applyFont="1" applyBorder="1" applyAlignment="1">
      <alignment horizontal="right" vertical="center"/>
    </xf>
    <xf numFmtId="0" fontId="4" fillId="0" borderId="42" xfId="0" applyFont="1" applyBorder="1" applyAlignment="1">
      <alignment vertical="top"/>
    </xf>
    <xf numFmtId="0" fontId="2" fillId="0" borderId="26" xfId="0" applyFont="1" applyBorder="1" applyAlignment="1">
      <alignment vertical="center"/>
    </xf>
    <xf numFmtId="168" fontId="2" fillId="0" borderId="28" xfId="0" applyNumberFormat="1" applyFont="1" applyBorder="1" applyAlignment="1">
      <alignment horizontal="right" vertical="center"/>
    </xf>
    <xf numFmtId="0" fontId="4" fillId="0" borderId="34" xfId="0" applyFont="1" applyBorder="1" applyAlignment="1">
      <alignment vertical="center"/>
    </xf>
    <xf numFmtId="0" fontId="2" fillId="0" borderId="43" xfId="0" applyFont="1" applyBorder="1" applyAlignment="1">
      <alignment vertical="center"/>
    </xf>
    <xf numFmtId="0" fontId="2" fillId="0" borderId="44" xfId="0" applyFont="1" applyBorder="1" applyAlignment="1">
      <alignment vertical="center"/>
    </xf>
    <xf numFmtId="0" fontId="2" fillId="0" borderId="14" xfId="0" applyFont="1" applyBorder="1"/>
    <xf numFmtId="0" fontId="2" fillId="0" borderId="45" xfId="0" applyFont="1" applyBorder="1" applyAlignment="1">
      <alignment vertical="center"/>
    </xf>
    <xf numFmtId="0" fontId="2" fillId="0" borderId="46" xfId="0" applyFont="1" applyBorder="1"/>
    <xf numFmtId="0" fontId="2" fillId="0" borderId="24" xfId="0" applyFont="1" applyBorder="1" applyAlignment="1">
      <alignment vertical="center"/>
    </xf>
    <xf numFmtId="2" fontId="0" fillId="0" borderId="0" xfId="0" applyNumberFormat="1" applyProtection="1">
      <protection locked="0"/>
    </xf>
    <xf numFmtId="0" fontId="15" fillId="0" borderId="0" xfId="0" applyFont="1" applyAlignment="1">
      <alignment vertical="center"/>
    </xf>
    <xf numFmtId="49" fontId="2" fillId="0" borderId="7" xfId="0" applyNumberFormat="1" applyFont="1" applyBorder="1" applyAlignment="1">
      <alignment vertical="center"/>
    </xf>
    <xf numFmtId="49" fontId="7" fillId="2" borderId="0" xfId="0" applyNumberFormat="1" applyFont="1" applyFill="1"/>
    <xf numFmtId="49" fontId="6" fillId="2" borderId="0" xfId="0" applyNumberFormat="1" applyFont="1" applyFill="1" applyAlignment="1">
      <alignment vertical="center"/>
    </xf>
    <xf numFmtId="49" fontId="2" fillId="2" borderId="0" xfId="0" applyNumberFormat="1" applyFont="1" applyFill="1" applyAlignment="1">
      <alignment vertical="center"/>
    </xf>
    <xf numFmtId="0" fontId="2" fillId="3" borderId="0" xfId="0" applyFont="1" applyFill="1" applyAlignment="1">
      <alignment horizontal="left" vertical="center"/>
    </xf>
    <xf numFmtId="49" fontId="2" fillId="3" borderId="0" xfId="0" applyNumberFormat="1" applyFont="1" applyFill="1" applyAlignment="1">
      <alignment horizontal="left" vertical="center"/>
    </xf>
    <xf numFmtId="49" fontId="2" fillId="4" borderId="49" xfId="0" applyNumberFormat="1" applyFont="1" applyFill="1" applyBorder="1" applyAlignment="1">
      <alignment horizontal="center" vertical="center" wrapText="1"/>
    </xf>
    <xf numFmtId="49" fontId="2" fillId="4" borderId="50" xfId="0" applyNumberFormat="1" applyFont="1" applyFill="1" applyBorder="1" applyAlignment="1">
      <alignment horizontal="center" vertical="center" wrapText="1"/>
    </xf>
    <xf numFmtId="1" fontId="2" fillId="4" borderId="33" xfId="0" applyNumberFormat="1" applyFont="1" applyFill="1" applyBorder="1" applyAlignment="1">
      <alignment horizontal="center" vertical="center" wrapText="1"/>
    </xf>
    <xf numFmtId="1" fontId="2" fillId="4" borderId="51" xfId="0" applyNumberFormat="1" applyFont="1" applyFill="1" applyBorder="1" applyAlignment="1">
      <alignment horizontal="center" vertical="center" wrapText="1"/>
    </xf>
    <xf numFmtId="49" fontId="3" fillId="2" borderId="0" xfId="0" applyNumberFormat="1" applyFont="1" applyFill="1"/>
    <xf numFmtId="49" fontId="3" fillId="2" borderId="0" xfId="0" applyNumberFormat="1" applyFont="1" applyFill="1" applyAlignment="1">
      <alignment vertical="center"/>
    </xf>
    <xf numFmtId="49" fontId="2" fillId="2" borderId="0" xfId="0" applyNumberFormat="1" applyFont="1" applyFill="1" applyAlignment="1">
      <alignment horizontal="center" vertical="center"/>
    </xf>
    <xf numFmtId="49" fontId="2" fillId="2" borderId="0" xfId="0" applyNumberFormat="1" applyFont="1" applyFill="1" applyAlignment="1">
      <alignment horizontal="left" vertical="center"/>
    </xf>
    <xf numFmtId="49" fontId="2" fillId="4" borderId="47" xfId="0" applyNumberFormat="1" applyFont="1" applyFill="1" applyBorder="1" applyAlignment="1">
      <alignment horizontal="center" vertical="center" wrapText="1"/>
    </xf>
    <xf numFmtId="1" fontId="2" fillId="4" borderId="48" xfId="0" applyNumberFormat="1" applyFont="1" applyFill="1" applyBorder="1" applyAlignment="1">
      <alignment horizontal="center" vertical="center" wrapText="1"/>
    </xf>
    <xf numFmtId="0" fontId="1" fillId="3" borderId="16" xfId="0" applyFont="1" applyFill="1" applyBorder="1"/>
    <xf numFmtId="0" fontId="1" fillId="3" borderId="17" xfId="0" applyFont="1" applyFill="1" applyBorder="1"/>
    <xf numFmtId="0" fontId="1" fillId="0" borderId="1" xfId="0" applyFont="1" applyBorder="1"/>
    <xf numFmtId="0" fontId="1" fillId="0" borderId="2" xfId="0" applyFont="1" applyBorder="1"/>
    <xf numFmtId="0" fontId="8" fillId="0" borderId="2" xfId="0" applyFont="1" applyBorder="1"/>
    <xf numFmtId="0" fontId="1" fillId="0" borderId="14" xfId="0" applyFont="1" applyBorder="1"/>
    <xf numFmtId="0" fontId="1" fillId="0" borderId="15" xfId="0" applyFont="1" applyBorder="1"/>
    <xf numFmtId="164" fontId="2" fillId="0" borderId="26" xfId="0" applyNumberFormat="1" applyFont="1" applyBorder="1" applyAlignment="1">
      <alignment vertical="center"/>
    </xf>
    <xf numFmtId="164" fontId="2" fillId="0" borderId="9" xfId="0" applyNumberFormat="1" applyFont="1" applyBorder="1" applyAlignment="1">
      <alignment vertical="center"/>
    </xf>
    <xf numFmtId="164" fontId="2" fillId="0" borderId="39" xfId="0" applyNumberFormat="1" applyFont="1" applyBorder="1" applyAlignment="1">
      <alignment vertical="center"/>
    </xf>
    <xf numFmtId="164" fontId="2" fillId="0" borderId="0" xfId="0" applyNumberFormat="1" applyFont="1" applyAlignment="1">
      <alignment vertical="center"/>
    </xf>
    <xf numFmtId="164" fontId="2" fillId="0" borderId="27" xfId="0" applyNumberFormat="1" applyFont="1" applyBorder="1" applyAlignment="1">
      <alignment vertical="center"/>
    </xf>
    <xf numFmtId="164" fontId="2" fillId="0" borderId="29" xfId="0" applyNumberFormat="1" applyFont="1" applyBorder="1" applyAlignment="1">
      <alignment vertical="center"/>
    </xf>
    <xf numFmtId="164" fontId="2" fillId="0" borderId="13" xfId="0" applyNumberFormat="1" applyFont="1" applyBorder="1" applyAlignment="1">
      <alignment vertical="center"/>
    </xf>
    <xf numFmtId="164" fontId="2" fillId="0" borderId="30" xfId="0" applyNumberFormat="1" applyFont="1" applyBorder="1" applyAlignment="1">
      <alignment vertical="center"/>
    </xf>
    <xf numFmtId="164" fontId="2" fillId="0" borderId="10" xfId="0" applyNumberFormat="1" applyFont="1" applyBorder="1" applyAlignment="1">
      <alignment vertical="center"/>
    </xf>
    <xf numFmtId="49" fontId="2" fillId="0" borderId="27" xfId="0" applyNumberFormat="1" applyFont="1" applyBorder="1" applyAlignment="1">
      <alignment vertical="center"/>
    </xf>
    <xf numFmtId="3" fontId="1" fillId="0" borderId="52" xfId="0" applyNumberFormat="1" applyFont="1" applyBorder="1" applyAlignment="1">
      <alignment vertical="center"/>
    </xf>
    <xf numFmtId="3" fontId="1" fillId="0" borderId="35" xfId="0" applyNumberFormat="1" applyFont="1" applyBorder="1" applyAlignment="1">
      <alignment vertical="center"/>
    </xf>
    <xf numFmtId="166" fontId="1" fillId="0" borderId="36" xfId="0" applyNumberFormat="1" applyFont="1" applyBorder="1" applyAlignment="1">
      <alignment horizontal="right" vertical="center" wrapText="1"/>
    </xf>
    <xf numFmtId="4" fontId="1" fillId="0" borderId="34" xfId="0" applyNumberFormat="1" applyFont="1" applyBorder="1" applyAlignment="1">
      <alignment horizontal="right" vertical="center" wrapText="1"/>
    </xf>
    <xf numFmtId="3" fontId="1" fillId="0" borderId="36" xfId="0" applyNumberFormat="1" applyFont="1" applyBorder="1" applyAlignment="1">
      <alignment vertical="center"/>
    </xf>
    <xf numFmtId="3" fontId="1" fillId="0" borderId="34" xfId="0" applyNumberFormat="1" applyFont="1" applyBorder="1" applyAlignment="1">
      <alignment vertical="center"/>
    </xf>
    <xf numFmtId="3" fontId="1" fillId="0" borderId="35" xfId="0" applyNumberFormat="1" applyFont="1" applyBorder="1" applyAlignment="1">
      <alignment vertical="center" wrapText="1"/>
    </xf>
    <xf numFmtId="4" fontId="1" fillId="0" borderId="35" xfId="0" applyNumberFormat="1" applyFont="1" applyBorder="1" applyAlignment="1">
      <alignment horizontal="right" vertical="center" wrapText="1"/>
    </xf>
    <xf numFmtId="4" fontId="1" fillId="0" borderId="29" xfId="0" applyNumberFormat="1" applyFont="1" applyBorder="1" applyAlignment="1">
      <alignment horizontal="right" vertical="center" wrapText="1"/>
    </xf>
    <xf numFmtId="4" fontId="1" fillId="0" borderId="29" xfId="0" applyNumberFormat="1" applyFont="1" applyBorder="1" applyAlignment="1">
      <alignment horizontal="right" vertical="center"/>
    </xf>
    <xf numFmtId="3" fontId="1" fillId="0" borderId="13" xfId="0" applyNumberFormat="1" applyFont="1" applyBorder="1" applyAlignment="1">
      <alignment vertical="center"/>
    </xf>
    <xf numFmtId="0" fontId="9" fillId="0" borderId="13" xfId="0" applyFont="1" applyBorder="1" applyAlignment="1">
      <alignment horizontal="right" vertical="center"/>
    </xf>
    <xf numFmtId="0" fontId="9" fillId="0" borderId="10" xfId="0" applyFont="1" applyBorder="1" applyAlignment="1">
      <alignment horizontal="left" vertical="center"/>
    </xf>
    <xf numFmtId="3" fontId="1" fillId="0" borderId="29" xfId="0" applyNumberFormat="1" applyFont="1" applyBorder="1" applyAlignment="1">
      <alignment vertical="center"/>
    </xf>
    <xf numFmtId="3" fontId="1" fillId="0" borderId="0" xfId="0" applyNumberFormat="1" applyFont="1" applyAlignment="1">
      <alignment vertical="center"/>
    </xf>
    <xf numFmtId="4" fontId="1" fillId="0" borderId="16" xfId="0" applyNumberFormat="1" applyFont="1" applyBorder="1" applyAlignment="1">
      <alignment horizontal="right" vertical="center" wrapText="1"/>
    </xf>
    <xf numFmtId="4" fontId="1" fillId="0" borderId="16" xfId="0" applyNumberFormat="1" applyFont="1" applyBorder="1" applyAlignment="1">
      <alignment horizontal="right" vertical="center"/>
    </xf>
    <xf numFmtId="3" fontId="1" fillId="0" borderId="18" xfId="0" applyNumberFormat="1" applyFont="1" applyBorder="1" applyAlignment="1">
      <alignment vertical="center"/>
    </xf>
    <xf numFmtId="4" fontId="1" fillId="0" borderId="46" xfId="0" applyNumberFormat="1" applyFont="1" applyBorder="1" applyAlignment="1">
      <alignment horizontal="right" vertical="center" wrapText="1"/>
    </xf>
    <xf numFmtId="3" fontId="1" fillId="0" borderId="15" xfId="0" applyNumberFormat="1" applyFont="1" applyBorder="1" applyAlignment="1">
      <alignment vertical="center" wrapText="1"/>
    </xf>
    <xf numFmtId="3" fontId="2" fillId="0" borderId="30" xfId="0" applyNumberFormat="1" applyFont="1" applyBorder="1" applyAlignment="1">
      <alignment horizontal="right" vertical="center" wrapText="1"/>
    </xf>
    <xf numFmtId="4" fontId="2" fillId="0" borderId="29" xfId="0" applyNumberFormat="1" applyFont="1" applyBorder="1" applyAlignment="1">
      <alignment horizontal="right" vertical="center" wrapText="1"/>
    </xf>
    <xf numFmtId="4" fontId="1" fillId="0" borderId="30" xfId="0" applyNumberFormat="1" applyFont="1" applyBorder="1" applyAlignment="1">
      <alignment horizontal="right" vertical="center" wrapText="1"/>
    </xf>
    <xf numFmtId="3" fontId="2" fillId="0" borderId="29" xfId="0" applyNumberFormat="1" applyFont="1" applyBorder="1" applyAlignment="1">
      <alignment horizontal="right" vertical="center" wrapText="1"/>
    </xf>
    <xf numFmtId="4" fontId="4" fillId="0" borderId="53" xfId="0" applyNumberFormat="1" applyFont="1" applyBorder="1" applyAlignment="1">
      <alignment horizontal="right" vertical="center" wrapText="1"/>
    </xf>
    <xf numFmtId="0" fontId="1" fillId="0" borderId="20" xfId="0" applyFont="1" applyBorder="1" applyAlignment="1">
      <alignment vertical="center"/>
    </xf>
    <xf numFmtId="0" fontId="1" fillId="0" borderId="0" xfId="0" applyFont="1" applyProtection="1">
      <protection locked="0"/>
    </xf>
    <xf numFmtId="0" fontId="1" fillId="0" borderId="0" xfId="0" applyFont="1" applyAlignment="1">
      <alignment vertical="center"/>
    </xf>
    <xf numFmtId="0" fontId="1" fillId="3" borderId="0" xfId="0" applyFont="1" applyFill="1" applyAlignment="1">
      <alignment horizontal="left" vertical="center"/>
    </xf>
    <xf numFmtId="49" fontId="1" fillId="4" borderId="49" xfId="0" applyNumberFormat="1" applyFont="1" applyFill="1" applyBorder="1" applyAlignment="1">
      <alignment horizontal="center" vertical="center" wrapText="1"/>
    </xf>
    <xf numFmtId="49" fontId="1" fillId="4" borderId="50" xfId="0" applyNumberFormat="1" applyFont="1" applyFill="1" applyBorder="1" applyAlignment="1">
      <alignment horizontal="center" vertical="center" wrapText="1"/>
    </xf>
    <xf numFmtId="1" fontId="1" fillId="4" borderId="51" xfId="0" applyNumberFormat="1" applyFont="1" applyFill="1" applyBorder="1" applyAlignment="1">
      <alignment horizontal="center" vertical="center" wrapText="1"/>
    </xf>
    <xf numFmtId="0" fontId="16" fillId="0" borderId="0" xfId="0" applyFont="1" applyAlignment="1">
      <alignment vertical="center"/>
    </xf>
    <xf numFmtId="166" fontId="17" fillId="0" borderId="0" xfId="0" applyNumberFormat="1" applyFont="1" applyAlignment="1">
      <alignment horizontal="center" vertical="center"/>
    </xf>
    <xf numFmtId="4" fontId="17" fillId="0" borderId="0" xfId="0" applyNumberFormat="1" applyFont="1" applyAlignment="1">
      <alignment horizontal="right" vertical="center"/>
    </xf>
    <xf numFmtId="166" fontId="1" fillId="0" borderId="0" xfId="0" applyNumberFormat="1" applyFont="1" applyAlignment="1">
      <alignment horizontal="center" vertical="center"/>
    </xf>
    <xf numFmtId="165" fontId="1" fillId="0" borderId="0" xfId="0" applyNumberFormat="1" applyFont="1" applyAlignment="1">
      <alignment horizontal="right" vertical="center"/>
    </xf>
    <xf numFmtId="4" fontId="1" fillId="0" borderId="0" xfId="0" applyNumberFormat="1" applyFont="1" applyAlignment="1">
      <alignment horizontal="right" vertical="center"/>
    </xf>
    <xf numFmtId="167" fontId="1" fillId="0" borderId="0" xfId="0" applyNumberFormat="1" applyFont="1" applyAlignment="1">
      <alignment horizontal="right" vertical="center"/>
    </xf>
    <xf numFmtId="166" fontId="18" fillId="0" borderId="0" xfId="0" applyNumberFormat="1" applyFont="1" applyAlignment="1">
      <alignment horizontal="center" vertical="center"/>
    </xf>
    <xf numFmtId="0" fontId="18" fillId="0" borderId="0" xfId="0" applyFont="1" applyAlignment="1">
      <alignment vertical="center"/>
    </xf>
    <xf numFmtId="0" fontId="20" fillId="0" borderId="0" xfId="0" applyFont="1" applyAlignment="1">
      <alignment vertical="center"/>
    </xf>
    <xf numFmtId="4" fontId="20" fillId="0" borderId="0" xfId="0" applyNumberFormat="1" applyFont="1" applyAlignment="1">
      <alignment horizontal="right" vertical="center"/>
    </xf>
    <xf numFmtId="1" fontId="1" fillId="4" borderId="33" xfId="0" applyNumberFormat="1" applyFont="1" applyFill="1" applyBorder="1" applyAlignment="1">
      <alignment horizontal="center" vertical="center"/>
    </xf>
    <xf numFmtId="1" fontId="1" fillId="4" borderId="51" xfId="0" applyNumberFormat="1" applyFont="1" applyFill="1" applyBorder="1" applyAlignment="1">
      <alignment horizontal="center" vertical="center"/>
    </xf>
    <xf numFmtId="164" fontId="21" fillId="0" borderId="39" xfId="0" applyNumberFormat="1" applyFont="1" applyBorder="1" applyAlignment="1">
      <alignment vertical="center"/>
    </xf>
    <xf numFmtId="0" fontId="21" fillId="0" borderId="0" xfId="0" applyFont="1" applyAlignment="1">
      <alignment vertical="center"/>
    </xf>
    <xf numFmtId="0" fontId="21" fillId="0" borderId="8" xfId="0" applyFont="1" applyBorder="1" applyAlignment="1">
      <alignment vertical="center"/>
    </xf>
    <xf numFmtId="0" fontId="22" fillId="0" borderId="0" xfId="0" applyFont="1" applyProtection="1">
      <protection locked="0"/>
    </xf>
    <xf numFmtId="2" fontId="22" fillId="0" borderId="0" xfId="0" applyNumberFormat="1" applyFont="1" applyProtection="1">
      <protection locked="0"/>
    </xf>
    <xf numFmtId="0" fontId="2" fillId="0" borderId="0" xfId="0" applyFont="1" applyProtection="1">
      <protection locked="0"/>
    </xf>
    <xf numFmtId="2" fontId="2" fillId="0" borderId="0" xfId="0" applyNumberFormat="1" applyFont="1" applyProtection="1">
      <protection locked="0"/>
    </xf>
    <xf numFmtId="0" fontId="16" fillId="0" borderId="0" xfId="0" applyFont="1" applyAlignment="1">
      <alignment horizontal="left" vertical="top" wrapText="1"/>
    </xf>
    <xf numFmtId="4" fontId="16" fillId="0" borderId="0" xfId="0" applyNumberFormat="1" applyFont="1" applyAlignment="1">
      <alignment horizontal="right" vertical="center"/>
    </xf>
    <xf numFmtId="0" fontId="1" fillId="0" borderId="0" xfId="0" applyFont="1" applyAlignment="1">
      <alignment horizontal="left" vertical="top" wrapText="1"/>
    </xf>
    <xf numFmtId="0" fontId="1" fillId="5" borderId="0" xfId="0" applyFont="1" applyFill="1" applyAlignment="1">
      <alignment horizontal="left" vertical="top" wrapText="1"/>
    </xf>
    <xf numFmtId="166" fontId="23" fillId="0" borderId="0" xfId="0" applyNumberFormat="1" applyFont="1" applyAlignment="1">
      <alignment horizontal="center" vertical="center"/>
    </xf>
    <xf numFmtId="0" fontId="23" fillId="0" borderId="0" xfId="0" applyFont="1" applyAlignment="1">
      <alignment vertical="center"/>
    </xf>
    <xf numFmtId="4" fontId="23" fillId="0" borderId="0" xfId="0" applyNumberFormat="1" applyFont="1" applyAlignment="1">
      <alignment horizontal="right" vertical="center"/>
    </xf>
    <xf numFmtId="0" fontId="24" fillId="0" borderId="0" xfId="0" applyFont="1"/>
    <xf numFmtId="4" fontId="24" fillId="0" borderId="0" xfId="0" applyNumberFormat="1" applyFont="1"/>
    <xf numFmtId="0" fontId="2" fillId="0" borderId="0" xfId="0" applyFont="1"/>
    <xf numFmtId="2" fontId="2" fillId="0" borderId="0" xfId="0" applyNumberFormat="1" applyFont="1"/>
    <xf numFmtId="0" fontId="25" fillId="0" borderId="0" xfId="0" applyFont="1"/>
    <xf numFmtId="4" fontId="25" fillId="0" borderId="0" xfId="0" applyNumberFormat="1" applyFont="1"/>
    <xf numFmtId="0" fontId="24" fillId="0" borderId="0" xfId="0" applyFont="1" applyAlignment="1">
      <alignment horizontal="center"/>
    </xf>
    <xf numFmtId="0" fontId="2" fillId="0" borderId="0" xfId="0" applyFont="1" applyAlignment="1">
      <alignment horizontal="center"/>
    </xf>
    <xf numFmtId="4" fontId="1" fillId="0" borderId="17" xfId="0" applyNumberFormat="1" applyFont="1" applyBorder="1" applyAlignment="1">
      <alignment horizontal="right" vertical="center" wrapText="1"/>
    </xf>
    <xf numFmtId="49" fontId="1" fillId="0" borderId="0" xfId="0" applyNumberFormat="1" applyFont="1" applyAlignment="1">
      <alignment horizontal="left" vertical="center" wrapText="1"/>
    </xf>
    <xf numFmtId="0" fontId="1" fillId="0" borderId="0" xfId="7" applyProtection="1">
      <protection locked="0"/>
    </xf>
    <xf numFmtId="0" fontId="1" fillId="3" borderId="0" xfId="7" applyFill="1" applyAlignment="1">
      <alignment horizontal="left" vertical="center"/>
    </xf>
    <xf numFmtId="0" fontId="1" fillId="0" borderId="0" xfId="7" applyAlignment="1">
      <alignment vertical="center"/>
    </xf>
    <xf numFmtId="49" fontId="1" fillId="4" borderId="49" xfId="7" applyNumberFormat="1" applyFill="1" applyBorder="1" applyAlignment="1">
      <alignment horizontal="center" vertical="center" wrapText="1"/>
    </xf>
    <xf numFmtId="49" fontId="1" fillId="4" borderId="50" xfId="7" applyNumberFormat="1" applyFill="1" applyBorder="1" applyAlignment="1">
      <alignment horizontal="center" vertical="center" wrapText="1"/>
    </xf>
    <xf numFmtId="1" fontId="1" fillId="4" borderId="33" xfId="7" applyNumberFormat="1" applyFill="1" applyBorder="1" applyAlignment="1">
      <alignment horizontal="center" vertical="center"/>
    </xf>
    <xf numFmtId="1" fontId="1" fillId="4" borderId="51" xfId="7" applyNumberFormat="1" applyFill="1" applyBorder="1" applyAlignment="1">
      <alignment horizontal="center" vertical="center"/>
    </xf>
    <xf numFmtId="1" fontId="1" fillId="4" borderId="51" xfId="7" applyNumberFormat="1" applyFill="1" applyBorder="1" applyAlignment="1">
      <alignment horizontal="center" vertical="center" wrapText="1"/>
    </xf>
    <xf numFmtId="166" fontId="1" fillId="0" borderId="0" xfId="7" applyNumberFormat="1" applyAlignment="1">
      <alignment horizontal="center" vertical="center"/>
    </xf>
    <xf numFmtId="0" fontId="16" fillId="0" borderId="0" xfId="7" applyFont="1" applyAlignment="1">
      <alignment horizontal="left" vertical="top" wrapText="1"/>
    </xf>
    <xf numFmtId="0" fontId="16" fillId="0" borderId="0" xfId="7" applyFont="1" applyAlignment="1">
      <alignment vertical="center"/>
    </xf>
    <xf numFmtId="4" fontId="16" fillId="0" borderId="0" xfId="7" applyNumberFormat="1" applyFont="1" applyAlignment="1">
      <alignment horizontal="right" vertical="center"/>
    </xf>
    <xf numFmtId="167" fontId="1" fillId="0" borderId="0" xfId="7" applyNumberFormat="1" applyAlignment="1">
      <alignment horizontal="right" vertical="center"/>
    </xf>
    <xf numFmtId="4" fontId="1" fillId="0" borderId="0" xfId="7" applyNumberFormat="1" applyAlignment="1">
      <alignment horizontal="right" vertical="center"/>
    </xf>
    <xf numFmtId="166" fontId="17" fillId="0" borderId="0" xfId="7" applyNumberFormat="1" applyFont="1" applyAlignment="1">
      <alignment horizontal="center" vertical="center"/>
    </xf>
    <xf numFmtId="4" fontId="17" fillId="0" borderId="0" xfId="7" applyNumberFormat="1" applyFont="1" applyAlignment="1">
      <alignment horizontal="right" vertical="center"/>
    </xf>
    <xf numFmtId="165" fontId="1" fillId="0" borderId="0" xfId="7" applyNumberFormat="1" applyAlignment="1">
      <alignment horizontal="right" vertical="center"/>
    </xf>
    <xf numFmtId="4" fontId="1" fillId="5" borderId="0" xfId="7" applyNumberFormat="1" applyFill="1" applyAlignment="1">
      <alignment horizontal="right" vertical="center"/>
    </xf>
    <xf numFmtId="166" fontId="1" fillId="5" borderId="0" xfId="7" applyNumberFormat="1" applyFill="1" applyAlignment="1">
      <alignment horizontal="center" vertical="center"/>
    </xf>
    <xf numFmtId="165" fontId="1" fillId="5" borderId="0" xfId="7" applyNumberFormat="1" applyFill="1" applyAlignment="1">
      <alignment horizontal="right" vertical="center"/>
    </xf>
    <xf numFmtId="167" fontId="1" fillId="5" borderId="0" xfId="7" applyNumberFormat="1" applyFill="1" applyAlignment="1">
      <alignment horizontal="right" vertical="center"/>
    </xf>
    <xf numFmtId="0" fontId="1" fillId="5" borderId="0" xfId="7" applyFill="1" applyAlignment="1">
      <alignment horizontal="left" vertical="top" wrapText="1"/>
    </xf>
    <xf numFmtId="166" fontId="18" fillId="0" borderId="0" xfId="7" applyNumberFormat="1" applyFont="1" applyAlignment="1">
      <alignment horizontal="center" vertical="center"/>
    </xf>
    <xf numFmtId="0" fontId="18" fillId="0" borderId="0" xfId="7" applyFont="1" applyAlignment="1">
      <alignment vertical="center"/>
    </xf>
    <xf numFmtId="0" fontId="1" fillId="0" borderId="0" xfId="7" applyAlignment="1">
      <alignment horizontal="left" vertical="top" wrapText="1"/>
    </xf>
    <xf numFmtId="0" fontId="20" fillId="0" borderId="0" xfId="7" applyFont="1" applyAlignment="1">
      <alignment vertical="center"/>
    </xf>
    <xf numFmtId="4" fontId="20" fillId="0" borderId="0" xfId="7" applyNumberFormat="1" applyFont="1" applyAlignment="1">
      <alignment horizontal="right" vertical="center"/>
    </xf>
    <xf numFmtId="0" fontId="1" fillId="0" borderId="0" xfId="7" applyAlignment="1" applyProtection="1">
      <alignment horizontal="left" vertical="center"/>
      <protection locked="0"/>
    </xf>
    <xf numFmtId="49" fontId="1" fillId="2" borderId="17" xfId="7" applyNumberFormat="1" applyFill="1" applyBorder="1" applyAlignment="1">
      <alignment horizontal="left" vertical="top" wrapText="1"/>
    </xf>
    <xf numFmtId="166" fontId="16" fillId="0" borderId="0" xfId="7" applyNumberFormat="1" applyFont="1" applyAlignment="1">
      <alignment horizontal="center" vertical="center"/>
    </xf>
    <xf numFmtId="0" fontId="17" fillId="0" borderId="0" xfId="7" applyFont="1" applyAlignment="1">
      <alignment horizontal="left" vertical="top" wrapText="1"/>
    </xf>
    <xf numFmtId="167" fontId="18" fillId="0" borderId="0" xfId="7" applyNumberFormat="1" applyFont="1" applyAlignment="1">
      <alignment horizontal="right" vertical="center"/>
    </xf>
    <xf numFmtId="4" fontId="18" fillId="0" borderId="0" xfId="7" applyNumberFormat="1" applyFont="1" applyAlignment="1">
      <alignment horizontal="right" vertical="center"/>
    </xf>
    <xf numFmtId="0" fontId="20" fillId="0" borderId="0" xfId="7" applyFont="1" applyAlignment="1">
      <alignment horizontal="left" vertical="top" wrapText="1"/>
    </xf>
    <xf numFmtId="0" fontId="1" fillId="0" borderId="0" xfId="7" applyAlignment="1" applyProtection="1">
      <alignment vertical="center"/>
      <protection locked="0"/>
    </xf>
    <xf numFmtId="0" fontId="1" fillId="0" borderId="0" xfId="7" applyAlignment="1" applyProtection="1">
      <alignment horizontal="left" vertical="top" wrapText="1"/>
      <protection locked="0"/>
    </xf>
    <xf numFmtId="4" fontId="19" fillId="5" borderId="0" xfId="7" applyNumberFormat="1" applyFont="1" applyFill="1" applyAlignment="1">
      <alignment horizontal="right" vertical="center"/>
    </xf>
    <xf numFmtId="166" fontId="1" fillId="0" borderId="0" xfId="0" applyNumberFormat="1" applyFont="1" applyAlignment="1">
      <alignment horizontal="right" vertical="center"/>
    </xf>
    <xf numFmtId="0" fontId="1" fillId="0" borderId="0" xfId="0" applyFont="1" applyAlignment="1">
      <alignment horizontal="right" vertical="center"/>
    </xf>
    <xf numFmtId="0" fontId="18" fillId="0" borderId="0" xfId="0" applyFont="1" applyAlignment="1">
      <alignment horizontal="right" vertical="center"/>
    </xf>
    <xf numFmtId="166" fontId="1" fillId="0" borderId="0" xfId="7" applyNumberFormat="1" applyAlignment="1">
      <alignment horizontal="right" vertical="center"/>
    </xf>
    <xf numFmtId="49" fontId="11" fillId="2" borderId="17" xfId="7" applyNumberFormat="1" applyFont="1" applyFill="1" applyBorder="1" applyAlignment="1">
      <alignment horizontal="right" vertical="center"/>
    </xf>
    <xf numFmtId="0" fontId="1" fillId="0" borderId="0" xfId="7" applyAlignment="1" applyProtection="1">
      <alignment horizontal="right" vertical="center"/>
      <protection locked="0"/>
    </xf>
    <xf numFmtId="0" fontId="20" fillId="0" borderId="0" xfId="7" applyFont="1" applyAlignment="1">
      <alignment horizontal="center" vertical="center"/>
    </xf>
    <xf numFmtId="49" fontId="11" fillId="2" borderId="17" xfId="7" applyNumberFormat="1" applyFont="1" applyFill="1" applyBorder="1" applyAlignment="1">
      <alignment horizontal="center" vertical="center"/>
    </xf>
    <xf numFmtId="0" fontId="1" fillId="0" borderId="0" xfId="7" applyAlignment="1" applyProtection="1">
      <alignment horizontal="center" vertical="center"/>
      <protection locked="0"/>
    </xf>
    <xf numFmtId="0" fontId="17" fillId="0" borderId="0" xfId="7" applyFont="1" applyAlignment="1">
      <alignment horizontal="center" vertical="center"/>
    </xf>
    <xf numFmtId="49" fontId="1" fillId="3" borderId="0" xfId="7" applyNumberFormat="1" applyFill="1" applyAlignment="1">
      <alignment horizontal="left" vertical="center" wrapText="1"/>
    </xf>
    <xf numFmtId="0" fontId="16" fillId="0" borderId="0" xfId="7" applyFont="1" applyAlignment="1">
      <alignment horizontal="left" vertical="center" wrapText="1"/>
    </xf>
    <xf numFmtId="0" fontId="17" fillId="0" borderId="0" xfId="7" applyFont="1" applyAlignment="1">
      <alignment horizontal="left" vertical="center" wrapText="1"/>
    </xf>
    <xf numFmtId="0" fontId="20" fillId="0" borderId="0" xfId="7" applyFont="1" applyAlignment="1">
      <alignment horizontal="left" vertical="center" wrapText="1"/>
    </xf>
    <xf numFmtId="49" fontId="1" fillId="2" borderId="0" xfId="7" applyNumberFormat="1" applyFill="1" applyAlignment="1">
      <alignment horizontal="left" vertical="center" wrapText="1"/>
    </xf>
    <xf numFmtId="49" fontId="11" fillId="2" borderId="17" xfId="7" applyNumberFormat="1" applyFont="1" applyFill="1" applyBorder="1" applyAlignment="1">
      <alignment horizontal="left" vertical="center" wrapText="1"/>
    </xf>
    <xf numFmtId="49" fontId="1" fillId="0" borderId="0" xfId="7" applyNumberFormat="1" applyAlignment="1">
      <alignment horizontal="left" vertical="center" wrapText="1"/>
    </xf>
    <xf numFmtId="0" fontId="1" fillId="0" borderId="0" xfId="7" applyAlignment="1" applyProtection="1">
      <alignment horizontal="left" vertical="center" wrapText="1"/>
      <protection locked="0"/>
    </xf>
    <xf numFmtId="49" fontId="11" fillId="2" borderId="17" xfId="7" applyNumberFormat="1" applyFont="1" applyFill="1" applyBorder="1" applyAlignment="1">
      <alignment horizontal="left" vertical="top" wrapText="1"/>
    </xf>
    <xf numFmtId="0" fontId="1" fillId="0" borderId="0" xfId="7" applyAlignment="1" applyProtection="1">
      <alignment horizontal="left" vertical="top"/>
      <protection locked="0"/>
    </xf>
    <xf numFmtId="0" fontId="16" fillId="0" borderId="0" xfId="7" applyFont="1" applyAlignment="1">
      <alignment horizontal="center" vertical="center"/>
    </xf>
    <xf numFmtId="0" fontId="16" fillId="0" borderId="0" xfId="7" applyFont="1" applyAlignment="1">
      <alignment horizontal="right" vertical="center"/>
    </xf>
    <xf numFmtId="0" fontId="17" fillId="0" borderId="0" xfId="7" applyFont="1" applyAlignment="1">
      <alignment horizontal="right" vertical="center"/>
    </xf>
    <xf numFmtId="0" fontId="20" fillId="0" borderId="0" xfId="7" applyFont="1" applyAlignment="1">
      <alignment horizontal="right" vertical="center"/>
    </xf>
    <xf numFmtId="0" fontId="1" fillId="0" borderId="0" xfId="7" applyAlignment="1">
      <alignment horizontal="right" vertical="center"/>
    </xf>
    <xf numFmtId="0" fontId="18" fillId="0" borderId="0" xfId="7" applyFont="1" applyAlignment="1">
      <alignment horizontal="right" vertical="center"/>
    </xf>
    <xf numFmtId="0" fontId="1" fillId="0" borderId="0" xfId="7" applyAlignment="1" applyProtection="1">
      <alignment horizontal="center" vertical="center" wrapText="1"/>
      <protection locked="0"/>
    </xf>
    <xf numFmtId="49" fontId="10" fillId="2" borderId="0" xfId="7" applyNumberFormat="1" applyFont="1" applyFill="1" applyAlignment="1">
      <alignment horizontal="left" vertical="center"/>
    </xf>
    <xf numFmtId="49" fontId="1" fillId="2" borderId="0" xfId="7" applyNumberFormat="1" applyFill="1" applyAlignment="1">
      <alignment horizontal="left" vertical="center"/>
    </xf>
    <xf numFmtId="49" fontId="4" fillId="2" borderId="0" xfId="7" applyNumberFormat="1" applyFont="1" applyFill="1" applyAlignment="1">
      <alignment horizontal="left" vertical="center"/>
    </xf>
    <xf numFmtId="49" fontId="11" fillId="2" borderId="17" xfId="0" applyNumberFormat="1" applyFont="1" applyFill="1" applyBorder="1" applyAlignment="1">
      <alignment horizontal="right" vertical="center"/>
    </xf>
    <xf numFmtId="0" fontId="1" fillId="0" borderId="0" xfId="0" applyFont="1" applyAlignment="1" applyProtection="1">
      <alignment horizontal="right" vertical="center"/>
      <protection locked="0"/>
    </xf>
    <xf numFmtId="0" fontId="20" fillId="0" borderId="0" xfId="0" applyFont="1" applyAlignment="1">
      <alignment horizontal="center" vertical="center"/>
    </xf>
    <xf numFmtId="49" fontId="11" fillId="2" borderId="17" xfId="0" applyNumberFormat="1" applyFont="1" applyFill="1" applyBorder="1" applyAlignment="1">
      <alignment horizontal="center" vertical="center"/>
    </xf>
    <xf numFmtId="0" fontId="1" fillId="0" borderId="0" xfId="0" applyFont="1" applyAlignment="1" applyProtection="1">
      <alignment horizontal="center" vertical="center"/>
      <protection locked="0"/>
    </xf>
    <xf numFmtId="0" fontId="17" fillId="0" borderId="0" xfId="0" applyFont="1" applyAlignment="1">
      <alignment horizontal="center" vertical="center"/>
    </xf>
    <xf numFmtId="49" fontId="1" fillId="3" borderId="0" xfId="0" applyNumberFormat="1" applyFont="1" applyFill="1" applyAlignment="1">
      <alignment horizontal="left" vertical="center" wrapText="1"/>
    </xf>
    <xf numFmtId="0" fontId="16" fillId="0" borderId="0" xfId="0" applyFont="1" applyAlignment="1">
      <alignment horizontal="left" vertical="center" wrapText="1"/>
    </xf>
    <xf numFmtId="0" fontId="17" fillId="0" borderId="0" xfId="0" applyFont="1" applyAlignment="1">
      <alignment horizontal="left" vertical="center" wrapText="1"/>
    </xf>
    <xf numFmtId="0" fontId="20" fillId="0" borderId="0" xfId="0" applyFont="1" applyAlignment="1">
      <alignment horizontal="left" vertical="center" wrapText="1"/>
    </xf>
    <xf numFmtId="49" fontId="1" fillId="2" borderId="0" xfId="0" applyNumberFormat="1" applyFont="1" applyFill="1" applyAlignment="1">
      <alignment horizontal="left" vertical="center" wrapText="1"/>
    </xf>
    <xf numFmtId="49" fontId="11" fillId="2" borderId="17" xfId="0" applyNumberFormat="1" applyFont="1" applyFill="1" applyBorder="1" applyAlignment="1">
      <alignment horizontal="left" vertical="center" wrapText="1"/>
    </xf>
    <xf numFmtId="0" fontId="1" fillId="0" borderId="0" xfId="0" applyFont="1" applyAlignment="1" applyProtection="1">
      <alignment horizontal="left" vertical="center" wrapText="1"/>
      <protection locked="0"/>
    </xf>
    <xf numFmtId="49" fontId="11" fillId="2" borderId="17" xfId="0" applyNumberFormat="1" applyFont="1" applyFill="1" applyBorder="1" applyAlignment="1">
      <alignment horizontal="left" vertical="top" wrapText="1"/>
    </xf>
    <xf numFmtId="0" fontId="17" fillId="0" borderId="0" xfId="0" applyFont="1" applyAlignment="1">
      <alignment horizontal="left" vertical="top" wrapText="1"/>
    </xf>
    <xf numFmtId="0" fontId="20" fillId="0" borderId="0" xfId="0" applyFont="1" applyAlignment="1">
      <alignment horizontal="left" vertical="top" wrapText="1"/>
    </xf>
    <xf numFmtId="0" fontId="1" fillId="0" borderId="0" xfId="0" applyFont="1" applyAlignment="1" applyProtection="1">
      <alignment horizontal="left" vertical="top" wrapText="1"/>
      <protection locked="0"/>
    </xf>
    <xf numFmtId="0" fontId="16" fillId="0" borderId="0" xfId="0" applyFont="1" applyAlignment="1">
      <alignment horizontal="center" vertical="center"/>
    </xf>
    <xf numFmtId="0" fontId="16" fillId="0" borderId="0" xfId="0" applyFont="1" applyAlignment="1">
      <alignment horizontal="right" vertical="center"/>
    </xf>
    <xf numFmtId="0" fontId="17" fillId="0" borderId="0" xfId="0" applyFont="1" applyAlignment="1">
      <alignment horizontal="right" vertical="center"/>
    </xf>
    <xf numFmtId="0" fontId="20" fillId="0" borderId="0" xfId="0" applyFont="1" applyAlignment="1">
      <alignment horizontal="right" vertical="center"/>
    </xf>
    <xf numFmtId="0" fontId="1" fillId="0" borderId="0" xfId="0" applyFont="1" applyAlignment="1" applyProtection="1">
      <alignment horizontal="left" vertical="center"/>
      <protection locked="0"/>
    </xf>
    <xf numFmtId="0" fontId="1" fillId="0" borderId="0" xfId="0" applyFont="1" applyAlignment="1" applyProtection="1">
      <alignment horizontal="center" vertical="center" wrapText="1"/>
      <protection locked="0"/>
    </xf>
    <xf numFmtId="49" fontId="10" fillId="2" borderId="0" xfId="0" applyNumberFormat="1" applyFont="1" applyFill="1" applyAlignment="1">
      <alignment horizontal="left" vertical="center"/>
    </xf>
    <xf numFmtId="49" fontId="1" fillId="2" borderId="0" xfId="0" applyNumberFormat="1" applyFont="1" applyFill="1" applyAlignment="1">
      <alignment horizontal="left" vertical="center"/>
    </xf>
    <xf numFmtId="49" fontId="4" fillId="2" borderId="0" xfId="0" applyNumberFormat="1" applyFont="1" applyFill="1" applyAlignment="1">
      <alignment horizontal="left" vertical="center"/>
    </xf>
    <xf numFmtId="0" fontId="4" fillId="0" borderId="0" xfId="7" applyFont="1" applyAlignment="1">
      <alignment horizontal="right" vertical="center"/>
    </xf>
    <xf numFmtId="0" fontId="17" fillId="0" borderId="0" xfId="7" applyFont="1" applyAlignment="1">
      <alignment horizontal="center" vertical="center" wrapText="1"/>
    </xf>
    <xf numFmtId="166" fontId="23" fillId="0" borderId="0" xfId="0" applyNumberFormat="1" applyFont="1" applyAlignment="1">
      <alignment horizontal="left" vertical="center"/>
    </xf>
    <xf numFmtId="4" fontId="23" fillId="0" borderId="0" xfId="0" applyNumberFormat="1" applyFont="1" applyAlignment="1">
      <alignment vertical="center"/>
    </xf>
    <xf numFmtId="4" fontId="1" fillId="0" borderId="0" xfId="0" applyNumberFormat="1" applyFont="1" applyAlignment="1">
      <alignment horizontal="right" vertical="center" wrapText="1"/>
    </xf>
    <xf numFmtId="49" fontId="1" fillId="5" borderId="0" xfId="0" applyNumberFormat="1" applyFont="1" applyFill="1" applyAlignment="1">
      <alignment horizontal="left" vertical="center" wrapText="1"/>
    </xf>
    <xf numFmtId="49" fontId="1" fillId="5" borderId="0" xfId="7" applyNumberFormat="1" applyFill="1" applyAlignment="1">
      <alignment horizontal="left" vertical="center" wrapText="1"/>
    </xf>
    <xf numFmtId="0" fontId="1" fillId="5" borderId="0" xfId="7" applyFill="1" applyAlignment="1" applyProtection="1">
      <alignment horizontal="left" vertical="center" wrapText="1"/>
      <protection locked="0"/>
    </xf>
    <xf numFmtId="0" fontId="19" fillId="0" borderId="0" xfId="7" applyFont="1" applyAlignment="1">
      <alignment horizontal="left" vertical="top" wrapText="1"/>
    </xf>
    <xf numFmtId="0" fontId="1" fillId="5" borderId="0" xfId="7" applyFill="1" applyAlignment="1" applyProtection="1">
      <alignment horizontal="left" vertical="top" wrapText="1"/>
      <protection locked="0"/>
    </xf>
    <xf numFmtId="164" fontId="2" fillId="0" borderId="26" xfId="0" applyNumberFormat="1" applyFont="1" applyBorder="1" applyAlignment="1">
      <alignment horizontal="left" vertical="center" wrapText="1"/>
    </xf>
    <xf numFmtId="164" fontId="2" fillId="0" borderId="9" xfId="0" applyNumberFormat="1" applyFont="1" applyBorder="1" applyAlignment="1">
      <alignment horizontal="left" vertical="center" wrapText="1"/>
    </xf>
    <xf numFmtId="164" fontId="2" fillId="0" borderId="6" xfId="0" applyNumberFormat="1" applyFont="1" applyBorder="1" applyAlignment="1">
      <alignment horizontal="left" vertical="center" wrapText="1"/>
    </xf>
    <xf numFmtId="164" fontId="2" fillId="0" borderId="39" xfId="0" applyNumberFormat="1" applyFont="1" applyBorder="1" applyAlignment="1">
      <alignment horizontal="left" vertical="center" wrapText="1"/>
    </xf>
    <xf numFmtId="164" fontId="2" fillId="0" borderId="0" xfId="0" applyNumberFormat="1" applyFont="1" applyAlignment="1">
      <alignment horizontal="left" vertical="center" wrapText="1"/>
    </xf>
    <xf numFmtId="164" fontId="2" fillId="0" borderId="8" xfId="0" applyNumberFormat="1" applyFont="1" applyBorder="1" applyAlignment="1">
      <alignment horizontal="left" vertical="center" wrapText="1"/>
    </xf>
    <xf numFmtId="164" fontId="6" fillId="0" borderId="30" xfId="0" applyNumberFormat="1" applyFont="1" applyBorder="1" applyAlignment="1">
      <alignment horizontal="left" vertical="center" wrapText="1"/>
    </xf>
    <xf numFmtId="164" fontId="6" fillId="0" borderId="11" xfId="0" applyNumberFormat="1" applyFont="1" applyBorder="1" applyAlignment="1">
      <alignment horizontal="left" vertical="center" wrapText="1"/>
    </xf>
    <xf numFmtId="164" fontId="6" fillId="0" borderId="12" xfId="0" applyNumberFormat="1" applyFont="1" applyBorder="1" applyAlignment="1">
      <alignment horizontal="left" vertical="center" wrapText="1"/>
    </xf>
    <xf numFmtId="164" fontId="2" fillId="0" borderId="30" xfId="0" applyNumberFormat="1" applyFont="1" applyBorder="1" applyAlignment="1">
      <alignment horizontal="left" vertical="center" wrapText="1"/>
    </xf>
    <xf numFmtId="164" fontId="2" fillId="0" borderId="11" xfId="0" applyNumberFormat="1" applyFont="1" applyBorder="1" applyAlignment="1">
      <alignment horizontal="left" vertical="center" wrapText="1"/>
    </xf>
    <xf numFmtId="164" fontId="2" fillId="0" borderId="12" xfId="0" applyNumberFormat="1" applyFont="1" applyBorder="1" applyAlignment="1">
      <alignment horizontal="left" vertical="center" wrapText="1"/>
    </xf>
    <xf numFmtId="0" fontId="1" fillId="0" borderId="0" xfId="0" applyFont="1" applyAlignment="1" applyProtection="1">
      <alignment horizontal="left" wrapText="1"/>
      <protection locked="0"/>
    </xf>
    <xf numFmtId="49" fontId="1" fillId="3" borderId="0" xfId="0" applyNumberFormat="1" applyFont="1" applyFill="1" applyAlignment="1">
      <alignment horizontal="left" vertical="center"/>
    </xf>
    <xf numFmtId="0" fontId="1" fillId="0" borderId="0" xfId="0" applyFont="1" applyAlignment="1">
      <alignment horizontal="left" vertical="center"/>
    </xf>
    <xf numFmtId="0" fontId="1" fillId="3" borderId="0" xfId="0" applyFont="1" applyFill="1" applyAlignment="1">
      <alignment horizontal="left" vertical="center"/>
    </xf>
    <xf numFmtId="0" fontId="1" fillId="3" borderId="0" xfId="7" applyFill="1" applyAlignment="1">
      <alignment horizontal="left" vertical="center"/>
    </xf>
    <xf numFmtId="0" fontId="1" fillId="0" borderId="0" xfId="7" applyAlignment="1">
      <alignment horizontal="left" vertical="center"/>
    </xf>
    <xf numFmtId="49" fontId="1" fillId="3" borderId="0" xfId="7" applyNumberFormat="1" applyFill="1" applyAlignment="1">
      <alignment horizontal="left" vertical="center"/>
    </xf>
  </cellXfs>
  <cellStyles count="8">
    <cellStyle name="Hypertextový odkaz 2" xfId="1" xr:uid="{00000000-0005-0000-0000-000000000000}"/>
    <cellStyle name="Měna 2" xfId="2" xr:uid="{00000000-0005-0000-0000-000001000000}"/>
    <cellStyle name="Měna 3" xfId="3" xr:uid="{00000000-0005-0000-0000-000002000000}"/>
    <cellStyle name="Normální" xfId="0" builtinId="0"/>
    <cellStyle name="Normální 14" xfId="4" xr:uid="{00000000-0005-0000-0000-000004000000}"/>
    <cellStyle name="Normální 16" xfId="5" xr:uid="{00000000-0005-0000-0000-000005000000}"/>
    <cellStyle name="Normální 2" xfId="6" xr:uid="{00000000-0005-0000-0000-000006000000}"/>
    <cellStyle name="Normální 3" xfId="7" xr:uid="{00000000-0005-0000-0000-00000700000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3" Type="http://schemas.openxmlformats.org/officeDocument/2006/relationships/externalLinkPath" Target="file:///S:\Technicka%20dokumentace\Technick&#225;%20&#345;e&#353;en&#237;\Projekty%20PASCO%20a%20ROBOTEL\Vzorov&#233;%20projekty%20&#353;kol\Z&#352;%20Bosono&#382;sk&#225;%20Brno\21DEPRJ00067\Dru&#382;ina%2046\PR3_odevzdan&#225;\Z&#352;%20Bosono&#382;sk&#225;%20-%20dru&#382;ina%2046%20-%20v&#253;kaz%20ocen&#283;n&#253;.xlsx" TargetMode="External"/><Relationship Id="rId2" Type="http://schemas.microsoft.com/office/2019/04/relationships/externalLinkLongPath" Target="/Technicka%20dokumentace/Technick&#225;%20&#345;e&#353;en&#237;/Projekty%20PASCO%20a%20ROBOTEL/Vzorov&#233;%20projekty%20&#353;kol/Z&#352;%20Bosono&#382;sk&#225;%20Brno/21DEPRJ00067/Dru&#382;ina%2046/PR3_odevzdan&#225;/Z&#352;%20Bosono&#382;sk&#225;%20-%20dru&#382;ina%2046%20-%20v&#253;kaz%20ocen&#283;n&#253;.xlsx?25590350" TargetMode="External"/><Relationship Id="rId1" Type="http://schemas.openxmlformats.org/officeDocument/2006/relationships/externalLinkPath" Target="file:///\\25590350\Z&#352;%20Bosono&#382;sk&#225;%20-%20dru&#382;ina%2046%20-%20v&#253;kaz%20ocen&#283;n&#253;.xlsx" TargetMode="External"/></Relationships>
</file>

<file path=xl/externalLinks/_rels/externalLink2.xml.rels><?xml version="1.0" encoding="UTF-8" standalone="yes"?>
<Relationships xmlns="http://schemas.openxmlformats.org/package/2006/relationships"><Relationship Id="rId3" Type="http://schemas.openxmlformats.org/officeDocument/2006/relationships/externalLinkPath" Target="file:///S:\Technicka%20dokumentace\Technick&#225;%20&#345;e&#353;en&#237;\Projekty%20PASCO%20a%20ROBOTEL\Vzorov&#233;%20projekty%20&#353;kol\Z&#352;%20Bosono&#382;sk&#225;%20Brno\21DEPRJ00067\Dru&#382;ina%2047\PR3_odevzdan&#225;\Z&#352;%20Bosono&#382;sk&#225;%20-%20dru&#382;ina%2047%20-%20v&#253;kaz%20ocen&#283;n&#253;.xlsx" TargetMode="External"/><Relationship Id="rId2" Type="http://schemas.microsoft.com/office/2019/04/relationships/externalLinkLongPath" Target="/Technicka%20dokumentace/Technick&#225;%20&#345;e&#353;en&#237;/Projekty%20PASCO%20a%20ROBOTEL/Vzorov&#233;%20projekty%20&#353;kol/Z&#352;%20Bosono&#382;sk&#225;%20Brno/21DEPRJ00067/Dru&#382;ina%2047/PR3_odevzdan&#225;/Z&#352;%20Bosono&#382;sk&#225;%20-%20dru&#382;ina%2047%20-%20v&#253;kaz%20ocen&#283;n&#253;.xlsx?E7812AC2" TargetMode="External"/><Relationship Id="rId1" Type="http://schemas.openxmlformats.org/officeDocument/2006/relationships/externalLinkPath" Target="file:///\\E7812AC2\Z&#352;%20Bosono&#382;sk&#225;%20-%20dru&#382;ina%2047%20-%20v&#253;kaz%20ocen&#283;n&#253;.xlsx" TargetMode="External"/></Relationships>
</file>

<file path=xl/externalLinks/_rels/externalLink3.xml.rels><?xml version="1.0" encoding="UTF-8" standalone="yes"?>
<Relationships xmlns="http://schemas.openxmlformats.org/package/2006/relationships"><Relationship Id="rId3" Type="http://schemas.openxmlformats.org/officeDocument/2006/relationships/externalLinkPath" Target="file:///S:\Technicka%20dokumentace\Technick&#225;%20&#345;e&#353;en&#237;\Projekty%20PASCO%20a%20ROBOTEL\Vzorov&#233;%20projekty%20&#353;kol\Z&#352;%20Bosono&#382;sk&#225;%20Brno\21DEPRJ00067\Fyz%20a%20Che\PR3_odevzdan&#225;\Z&#352;%20Bosono&#382;sk&#225;%20-%20fyz,che%20-%20v&#253;kaz%20ocen&#283;n&#253;.xlsx" TargetMode="External"/><Relationship Id="rId2" Type="http://schemas.microsoft.com/office/2019/04/relationships/externalLinkLongPath" Target="/Technicka%20dokumentace/Technick&#225;%20&#345;e&#353;en&#237;/Projekty%20PASCO%20a%20ROBOTEL/Vzorov&#233;%20projekty%20&#353;kol/Z&#352;%20Bosono&#382;sk&#225;%20Brno/21DEPRJ00067/Fyz%20a%20Che/PR3_odevzdan&#225;/Z&#352;%20Bosono&#382;sk&#225;%20-%20fyz,che%20-%20v&#253;kaz%20ocen&#283;n&#253;.xlsx?B044234B" TargetMode="External"/><Relationship Id="rId1" Type="http://schemas.openxmlformats.org/officeDocument/2006/relationships/externalLinkPath" Target="file:///\\B044234B\Z&#352;%20Bosono&#382;sk&#225;%20-%20fyz,che%20-%20v&#253;kaz%20ocen&#283;n&#253;.xlsx" TargetMode="External"/></Relationships>
</file>

<file path=xl/externalLinks/_rels/externalLink4.xml.rels><?xml version="1.0" encoding="UTF-8" standalone="yes"?>
<Relationships xmlns="http://schemas.openxmlformats.org/package/2006/relationships"><Relationship Id="rId3" Type="http://schemas.openxmlformats.org/officeDocument/2006/relationships/externalLinkPath" Target="file:///S:\Technicka%20dokumentace\Technick&#225;%20&#345;e&#353;en&#237;\Projekty%20PASCO%20a%20ROBOTEL\Vzorov&#233;%20projekty%20&#353;kol\Z&#352;%20Bosono&#382;sk&#225;%20Brno\21DEPRJ00067\Kabinet%2043\PR3_odevzdan&#225;\Z&#352;%20Bosono&#382;sk&#225;%20-%20kabinet%2043%20-%20v&#253;kaz%20ocen&#283;n&#253;.xlsx" TargetMode="External"/><Relationship Id="rId2" Type="http://schemas.microsoft.com/office/2019/04/relationships/externalLinkLongPath" Target="/Technicka%20dokumentace/Technick&#225;%20&#345;e&#353;en&#237;/Projekty%20PASCO%20a%20ROBOTEL/Vzorov&#233;%20projekty%20&#353;kol/Z&#352;%20Bosono&#382;sk&#225;%20Brno/21DEPRJ00067/Kabinet%2043/PR3_odevzdan&#225;/Z&#352;%20Bosono&#382;sk&#225;%20-%20kabinet%2043%20-%20v&#253;kaz%20ocen&#283;n&#253;.xlsx?F87963F5" TargetMode="External"/><Relationship Id="rId1" Type="http://schemas.openxmlformats.org/officeDocument/2006/relationships/externalLinkPath" Target="file:///\\F87963F5\Z&#352;%20Bosono&#382;sk&#225;%20-%20kabinet%2043%20-%20v&#253;kaz%20ocen&#283;n&#253;.xlsx" TargetMode="External"/></Relationships>
</file>

<file path=xl/externalLinks/_rels/externalLink5.xml.rels><?xml version="1.0" encoding="UTF-8" standalone="yes"?>
<Relationships xmlns="http://schemas.openxmlformats.org/package/2006/relationships"><Relationship Id="rId3" Type="http://schemas.openxmlformats.org/officeDocument/2006/relationships/externalLinkPath" Target="file:///S:\Technicka%20dokumentace\Technick&#225;%20&#345;e&#353;en&#237;\Projekty%20PASCO%20a%20ROBOTEL\Vzorov&#233;%20projekty%20&#353;kol\Z&#352;%20Bosono&#382;sk&#225;%20Brno\21DEPRJ00067\Matematika%2045\PR3_odevzdan&#225;\Z&#352;%20Bosono&#382;sk&#225;%20-%20matematika%2045%20-%20v&#253;kaz%20ocen&#283;n&#253;.xlsx" TargetMode="External"/><Relationship Id="rId2" Type="http://schemas.microsoft.com/office/2019/04/relationships/externalLinkLongPath" Target="/Technicka%20dokumentace/Technick&#225;%20&#345;e&#353;en&#237;/Projekty%20PASCO%20a%20ROBOTEL/Vzorov&#233;%20projekty%20&#353;kol/Z&#352;%20Bosono&#382;sk&#225;%20Brno/21DEPRJ00067/Matematika%2045/PR3_odevzdan&#225;/Z&#352;%20Bosono&#382;sk&#225;%20-%20matematika%2045%20-%20v&#253;kaz%20ocen&#283;n&#253;.xlsx?96887809" TargetMode="External"/><Relationship Id="rId1" Type="http://schemas.openxmlformats.org/officeDocument/2006/relationships/externalLinkPath" Target="file:///\\96887809\Z&#352;%20Bosono&#382;sk&#225;%20-%20matematika%2045%20-%20v&#253;kaz%20ocen&#283;n&#253;.xlsx" TargetMode="External"/></Relationships>
</file>

<file path=xl/externalLinks/_rels/externalLink6.xml.rels><?xml version="1.0" encoding="UTF-8" standalone="yes"?>
<Relationships xmlns="http://schemas.openxmlformats.org/package/2006/relationships"><Relationship Id="rId3" Type="http://schemas.openxmlformats.org/officeDocument/2006/relationships/externalLinkPath" Target="file:///S:\Technicka%20dokumentace\Technick&#225;%20&#345;e&#353;en&#237;\Projekty%20PASCO%20a%20ROBOTEL\Vzorov&#233;%20projekty%20&#353;kol\Z&#352;%20Bosono&#382;sk&#225;%20Brno\21DEPRJ00067\Polytechnika\PR3_odevzdan&#225;\Z&#352;%20Bosono&#382;sk&#225;%20-%20polytechnika%20-%20v&#253;kaz%20ocen&#283;n&#253;.xlsx" TargetMode="External"/><Relationship Id="rId2" Type="http://schemas.microsoft.com/office/2019/04/relationships/externalLinkLongPath" Target="/Technicka%20dokumentace/Technick&#225;%20&#345;e&#353;en&#237;/Projekty%20PASCO%20a%20ROBOTEL/Vzorov&#233;%20projekty%20&#353;kol/Z&#352;%20Bosono&#382;sk&#225;%20Brno/21DEPRJ00067/Polytechnika/PR3_odevzdan&#225;/Z&#352;%20Bosono&#382;sk&#225;%20-%20polytechnika%20-%20v&#253;kaz%20ocen&#283;n&#253;.xlsx?A87B0BBC" TargetMode="External"/><Relationship Id="rId1" Type="http://schemas.openxmlformats.org/officeDocument/2006/relationships/externalLinkPath" Target="file:///\\A87B0BBC\Z&#352;%20Bosono&#382;sk&#225;%20-%20polytechnika%20-%20v&#253;kaz%20ocen&#283;n&#253;.xlsx" TargetMode="External"/></Relationships>
</file>

<file path=xl/externalLinks/_rels/externalLink7.xml.rels><?xml version="1.0" encoding="UTF-8" standalone="yes"?>
<Relationships xmlns="http://schemas.openxmlformats.org/package/2006/relationships"><Relationship Id="rId3" Type="http://schemas.openxmlformats.org/officeDocument/2006/relationships/externalLinkPath" Target="file:///S:\Technicka%20dokumentace\Technick&#225;%20&#345;e&#353;en&#237;\Projekty%20PASCO%20a%20ROBOTEL\Vzorov&#233;%20projekty%20&#353;kol\Z&#352;%20Bosono&#382;sk&#225;%20Brno\21DEPRJ00067\P&#345;&#237;rodov&#283;da%2044\PR3_odevzdan&#225;\Z&#352;%20Bosono&#382;sk&#225;%20-%20p&#345;&#237;rodov&#283;da%2044%20-%20v&#253;kaz%20ocen&#283;n&#253;.xlsx" TargetMode="External"/><Relationship Id="rId2" Type="http://schemas.microsoft.com/office/2019/04/relationships/externalLinkLongPath" Target="/Technicka%20dokumentace/Technick&#225;%20&#345;e&#353;en&#237;/Projekty%20PASCO%20a%20ROBOTEL/Vzorov&#233;%20projekty%20&#353;kol/Z&#352;%20Bosono&#382;sk&#225;%20Brno/21DEPRJ00067/P&#345;&#237;rodov&#283;da%2044/PR3_odevzdan&#225;/Z&#352;%20Bosono&#382;sk&#225;%20-%20p&#345;&#237;rodov&#283;da%2044%20-%20v&#253;kaz%20ocen&#283;n&#253;.xlsx?04986AF1" TargetMode="External"/><Relationship Id="rId1" Type="http://schemas.openxmlformats.org/officeDocument/2006/relationships/externalLinkPath" Target="file:///\\04986AF1\Z&#352;%20Bosono&#382;sk&#225;%20-%20p&#345;&#237;rodov&#283;da%2044%20-%20v&#253;kaz%20ocen&#283;n&#253;.xlsx" TargetMode="External"/></Relationships>
</file>

<file path=xl/externalLinks/_rels/externalLink8.xml.rels><?xml version="1.0" encoding="UTF-8" standalone="yes"?>
<Relationships xmlns="http://schemas.openxmlformats.org/package/2006/relationships"><Relationship Id="rId3" Type="http://schemas.openxmlformats.org/officeDocument/2006/relationships/externalLinkPath" Target="file:///S:\Technicka%20dokumentace\Technick&#225;%20&#345;e&#353;en&#237;\Projekty%20PASCO%20a%20ROBOTEL\Vzorov&#233;%20projekty%20&#353;kol\Z&#352;%20Bosono&#382;sk&#225;%20Brno\21DEPRJ00067\Robotika\PR3_odevzdan&#225;\Z&#352;%20Bosono&#382;sk&#225;%20-%20robotika%20-%20v&#253;kaz%20ocen&#283;n&#253;.xlsx" TargetMode="External"/><Relationship Id="rId2" Type="http://schemas.microsoft.com/office/2019/04/relationships/externalLinkLongPath" Target="/Technicka%20dokumentace/Technick&#225;%20&#345;e&#353;en&#237;/Projekty%20PASCO%20a%20ROBOTEL/Vzorov&#233;%20projekty%20&#353;kol/Z&#352;%20Bosono&#382;sk&#225;%20Brno/21DEPRJ00067/Robotika/PR3_odevzdan&#225;/Z&#352;%20Bosono&#382;sk&#225;%20-%20robotika%20-%20v&#253;kaz%20ocen&#283;n&#253;.xlsx?A693D4E1" TargetMode="External"/><Relationship Id="rId1" Type="http://schemas.openxmlformats.org/officeDocument/2006/relationships/externalLinkPath" Target="file:///\\A693D4E1\Z&#352;%20Bosono&#382;sk&#225;%20-%20robotika%20-%20v&#253;kaz%20ocen&#283;n&#25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Krycí list"/>
      <sheetName val="Rekapitulace"/>
      <sheetName val="soupis oceněný"/>
      <sheetName val="#Figury"/>
    </sheetNames>
    <sheetDataSet>
      <sheetData sheetId="0">
        <row r="5">
          <cell r="E5" t="str">
            <v>Družina č. 46</v>
          </cell>
          <cell r="P5" t="str">
            <v xml:space="preserve"> </v>
          </cell>
        </row>
        <row r="7">
          <cell r="E7" t="str">
            <v>Základní škola Bosonožská 9 
625 00 Brno - Starý Lískovec</v>
          </cell>
        </row>
        <row r="9">
          <cell r="E9" t="str">
            <v>OCENĚNÝ SOUPIS PRACÍ A DODÁVEK A SLUŽEB</v>
          </cell>
        </row>
        <row r="26">
          <cell r="E26" t="str">
            <v>Základní škola Bosonožská</v>
          </cell>
        </row>
        <row r="28">
          <cell r="E28" t="str">
            <v xml:space="preserve"> </v>
          </cell>
        </row>
        <row r="31">
          <cell r="O31" t="str">
            <v>05/2022</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Krycí list"/>
      <sheetName val="Rekapitulace"/>
      <sheetName val="soupis oceněný"/>
      <sheetName val="#Figury"/>
    </sheetNames>
    <sheetDataSet>
      <sheetData sheetId="0">
        <row r="5">
          <cell r="E5" t="str">
            <v>Družina č. 47</v>
          </cell>
          <cell r="P5" t="str">
            <v xml:space="preserve"> </v>
          </cell>
        </row>
        <row r="7">
          <cell r="E7" t="str">
            <v>Základní škola Bosonožská 9 
625 00 Brno - Starý Lískovec</v>
          </cell>
        </row>
        <row r="9">
          <cell r="E9" t="str">
            <v>OCENĚNÝ SOUPIS PRACÍ A DODÁVEK A SLUŽEB</v>
          </cell>
        </row>
        <row r="26">
          <cell r="E26" t="str">
            <v>Základní škola Bosonožská</v>
          </cell>
        </row>
        <row r="28">
          <cell r="E28" t="str">
            <v xml:space="preserve"> </v>
          </cell>
        </row>
        <row r="31">
          <cell r="O31" t="str">
            <v>05/2022</v>
          </cell>
        </row>
      </sheetData>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Krycí list"/>
      <sheetName val="Rekapitulace"/>
      <sheetName val="soupis oceněný"/>
      <sheetName val="#Figury"/>
    </sheetNames>
    <sheetDataSet>
      <sheetData sheetId="0">
        <row r="5">
          <cell r="E5" t="str">
            <v>Učebna pro výuku fyziky a chemie</v>
          </cell>
          <cell r="P5" t="str">
            <v xml:space="preserve"> </v>
          </cell>
        </row>
        <row r="7">
          <cell r="E7" t="str">
            <v>Základní škola Bosonožská 9 
625 00 Brno - Starý Lískovec</v>
          </cell>
        </row>
        <row r="9">
          <cell r="E9" t="str">
            <v>OCENĚNÝ SOUPIS PRACÍ A DODÁVEK A SLUŽEB</v>
          </cell>
        </row>
        <row r="26">
          <cell r="E26" t="str">
            <v>Základní škola Bosonožská</v>
          </cell>
        </row>
        <row r="28">
          <cell r="E28" t="str">
            <v xml:space="preserve"> </v>
          </cell>
        </row>
        <row r="31">
          <cell r="O31" t="str">
            <v>05/2022</v>
          </cell>
        </row>
      </sheetData>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Krycí list"/>
      <sheetName val="Rekapitulace"/>
      <sheetName val="soupis oceněný"/>
      <sheetName val="#Figury"/>
    </sheetNames>
    <sheetDataSet>
      <sheetData sheetId="0">
        <row r="5">
          <cell r="E5" t="str">
            <v>Kabinet matematiky č. 43</v>
          </cell>
          <cell r="P5" t="str">
            <v xml:space="preserve"> </v>
          </cell>
        </row>
        <row r="7">
          <cell r="E7" t="str">
            <v>Základní škola Bosonožská 9 
625 00 Brno - Starý Lískovec</v>
          </cell>
        </row>
        <row r="9">
          <cell r="E9" t="str">
            <v>OCENĚNÝ SOUPIS PRACÍ A DODÁVEK A SLUŽEB</v>
          </cell>
        </row>
        <row r="26">
          <cell r="E26" t="str">
            <v>Základní škola Bosonožská</v>
          </cell>
        </row>
        <row r="28">
          <cell r="E28" t="str">
            <v xml:space="preserve"> </v>
          </cell>
        </row>
        <row r="31">
          <cell r="O31" t="str">
            <v>05/2022</v>
          </cell>
        </row>
      </sheetData>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Krycí list"/>
      <sheetName val="Rekapitulace"/>
      <sheetName val="soupis oceněný"/>
      <sheetName val="#Figury"/>
    </sheetNames>
    <sheetDataSet>
      <sheetData sheetId="0">
        <row r="5">
          <cell r="E5" t="str">
            <v>Učebna matematiky č. 45</v>
          </cell>
          <cell r="P5" t="str">
            <v xml:space="preserve"> </v>
          </cell>
        </row>
        <row r="7">
          <cell r="E7" t="str">
            <v>Základní škola Bosonožská 9 
625 00 Brno - Starý Lískovec</v>
          </cell>
        </row>
        <row r="9">
          <cell r="E9" t="str">
            <v>OCENĚNÝ SOUPIS PRACÍ A DODÁVEK A SLUŽEB</v>
          </cell>
        </row>
        <row r="26">
          <cell r="E26" t="str">
            <v>Základní škola Bosonožská</v>
          </cell>
        </row>
        <row r="28">
          <cell r="E28" t="str">
            <v xml:space="preserve"> </v>
          </cell>
        </row>
        <row r="31">
          <cell r="O31" t="str">
            <v>05/2022</v>
          </cell>
        </row>
      </sheetData>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Krycí list"/>
      <sheetName val="Rekapitulace"/>
      <sheetName val="soupis oceněný"/>
      <sheetName val="#Figury"/>
    </sheetNames>
    <sheetDataSet>
      <sheetData sheetId="0">
        <row r="5">
          <cell r="E5" t="str">
            <v>Učebna polytechniky</v>
          </cell>
          <cell r="P5" t="str">
            <v xml:space="preserve"> </v>
          </cell>
        </row>
        <row r="7">
          <cell r="E7" t="str">
            <v>Základní škola Bosonožská 9 
625 00 Brno - Starý Lískovec</v>
          </cell>
        </row>
        <row r="9">
          <cell r="E9" t="str">
            <v>OCENĚNÝ SOUPIS PRACÍ A DODÁVEK A SLUŽEB</v>
          </cell>
        </row>
        <row r="26">
          <cell r="E26" t="str">
            <v>Základní škola Bosonožská</v>
          </cell>
        </row>
        <row r="28">
          <cell r="E28" t="str">
            <v xml:space="preserve"> </v>
          </cell>
        </row>
        <row r="31">
          <cell r="O31" t="str">
            <v>05/2022</v>
          </cell>
        </row>
      </sheetData>
      <sheetData sheetId="1"/>
      <sheetData sheetId="2"/>
      <sheetData sheetId="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Krycí list"/>
      <sheetName val="Rekapitulace"/>
      <sheetName val="soupis oceněný"/>
      <sheetName val="#Figury"/>
    </sheetNames>
    <sheetDataSet>
      <sheetData sheetId="0">
        <row r="5">
          <cell r="E5" t="str">
            <v>Učebna pro výuku přírodních věd č. 44</v>
          </cell>
          <cell r="P5" t="str">
            <v xml:space="preserve"> </v>
          </cell>
        </row>
        <row r="7">
          <cell r="E7" t="str">
            <v>Základní škola Bosonožská 9 
625 00 Brno - Starý Lískovec</v>
          </cell>
        </row>
        <row r="9">
          <cell r="E9" t="str">
            <v>OCENĚNÝ SOUPIS PRACÍ A DODÁVEK A SLUŽEB</v>
          </cell>
        </row>
        <row r="26">
          <cell r="E26" t="str">
            <v>Základní škola Bosonožská</v>
          </cell>
        </row>
        <row r="28">
          <cell r="E28" t="str">
            <v xml:space="preserve"> </v>
          </cell>
        </row>
        <row r="31">
          <cell r="O31" t="str">
            <v>05/2022</v>
          </cell>
        </row>
      </sheetData>
      <sheetData sheetId="1"/>
      <sheetData sheetId="2"/>
      <sheetData sheetId="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Krycí list"/>
      <sheetName val="Rekapitulace"/>
      <sheetName val="soupis oceněný"/>
      <sheetName val="#Figury"/>
    </sheetNames>
    <sheetDataSet>
      <sheetData sheetId="0">
        <row r="5">
          <cell r="E5" t="str">
            <v>Učebna pro výuku robotiky a kabinet matematiky č.3 a robotiky č.1</v>
          </cell>
          <cell r="P5" t="str">
            <v xml:space="preserve"> </v>
          </cell>
        </row>
        <row r="7">
          <cell r="E7" t="str">
            <v>Základní škola Bosonožská 9 
625 00 Brno - Starý Lískovec</v>
          </cell>
        </row>
        <row r="9">
          <cell r="E9" t="str">
            <v>OCENĚNÝ SOUPIS PRACÍ A DODÁVEK A SLUŽEB</v>
          </cell>
        </row>
        <row r="26">
          <cell r="E26" t="str">
            <v>Základní škola Bosonožská</v>
          </cell>
        </row>
        <row r="28">
          <cell r="E28" t="str">
            <v xml:space="preserve"> </v>
          </cell>
        </row>
        <row r="31">
          <cell r="O31" t="str">
            <v>05/2022</v>
          </cell>
        </row>
      </sheetData>
      <sheetData sheetId="1"/>
      <sheetData sheetId="2"/>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S61"/>
  <sheetViews>
    <sheetView showGridLines="0" topLeftCell="A2" workbookViewId="0">
      <selection activeCell="G29" sqref="G29"/>
    </sheetView>
  </sheetViews>
  <sheetFormatPr defaultRowHeight="12.75" x14ac:dyDescent="0.2"/>
  <cols>
    <col min="1" max="1" width="2.42578125" style="2" customWidth="1"/>
    <col min="2" max="2" width="3.140625" style="2" customWidth="1"/>
    <col min="3" max="3" width="2.7109375" style="2" customWidth="1"/>
    <col min="4" max="4" width="6.85546875" style="2" customWidth="1"/>
    <col min="5" max="5" width="13.5703125" style="2" customWidth="1"/>
    <col min="6" max="6" width="0.5703125" style="2" customWidth="1"/>
    <col min="7" max="7" width="2.5703125" style="2" customWidth="1"/>
    <col min="8" max="8" width="2.7109375" style="2" customWidth="1"/>
    <col min="9" max="9" width="9.7109375" style="2" customWidth="1"/>
    <col min="10" max="10" width="13.5703125" style="2" customWidth="1"/>
    <col min="11" max="11" width="0.7109375" style="2" customWidth="1"/>
    <col min="12" max="12" width="2.42578125" style="2" customWidth="1"/>
    <col min="13" max="13" width="2.85546875" style="2" customWidth="1"/>
    <col min="14" max="14" width="2" style="2" customWidth="1"/>
    <col min="15" max="15" width="12.7109375" style="2" customWidth="1"/>
    <col min="16" max="16" width="2.85546875" style="2" customWidth="1"/>
    <col min="17" max="17" width="2" style="2" customWidth="1"/>
    <col min="18" max="18" width="13.5703125" style="2" customWidth="1"/>
    <col min="19" max="19" width="0.5703125" style="2" customWidth="1"/>
    <col min="20" max="16384" width="9.140625" style="2"/>
  </cols>
  <sheetData>
    <row r="1" spans="1:19" ht="12.75" hidden="1" customHeight="1" x14ac:dyDescent="0.2">
      <c r="A1" s="3"/>
      <c r="B1" s="4"/>
      <c r="C1" s="4"/>
      <c r="D1" s="4"/>
      <c r="E1" s="4"/>
      <c r="F1" s="4"/>
      <c r="G1" s="4"/>
      <c r="H1" s="4"/>
      <c r="I1" s="4"/>
      <c r="J1" s="4"/>
      <c r="K1" s="4"/>
      <c r="L1" s="4"/>
      <c r="M1" s="4"/>
      <c r="N1" s="4"/>
      <c r="O1" s="4"/>
      <c r="P1" s="4"/>
      <c r="Q1" s="4"/>
      <c r="R1" s="4"/>
      <c r="S1" s="5"/>
    </row>
    <row r="2" spans="1:19" ht="23.25" customHeight="1" x14ac:dyDescent="0.35">
      <c r="A2" s="95"/>
      <c r="B2" s="96"/>
      <c r="C2" s="96"/>
      <c r="D2" s="96"/>
      <c r="E2" s="96"/>
      <c r="F2" s="96"/>
      <c r="G2" s="97" t="s">
        <v>80</v>
      </c>
      <c r="H2" s="96"/>
      <c r="I2" s="96"/>
      <c r="J2" s="96"/>
      <c r="K2" s="96"/>
      <c r="L2" s="96"/>
      <c r="M2" s="96"/>
      <c r="N2" s="96"/>
      <c r="O2" s="96"/>
      <c r="P2" s="96"/>
      <c r="Q2" s="96"/>
      <c r="R2" s="96"/>
      <c r="S2" s="5"/>
    </row>
    <row r="3" spans="1:19" ht="12" hidden="1" customHeight="1" x14ac:dyDescent="0.2">
      <c r="A3" s="98"/>
      <c r="B3" s="99"/>
      <c r="C3" s="99"/>
      <c r="D3" s="99"/>
      <c r="E3" s="99"/>
      <c r="F3" s="99"/>
      <c r="G3" s="99"/>
      <c r="H3" s="99"/>
      <c r="I3" s="99"/>
      <c r="J3" s="99"/>
      <c r="K3" s="99"/>
      <c r="L3" s="99"/>
      <c r="M3" s="99"/>
      <c r="N3" s="99"/>
      <c r="O3" s="99"/>
      <c r="P3" s="99"/>
      <c r="Q3" s="99"/>
      <c r="R3" s="99"/>
      <c r="S3" s="6"/>
    </row>
    <row r="4" spans="1:19" ht="8.25" customHeight="1" x14ac:dyDescent="0.2">
      <c r="A4" s="7"/>
      <c r="B4" s="8"/>
      <c r="C4" s="8"/>
      <c r="D4" s="8"/>
      <c r="E4" s="8"/>
      <c r="F4" s="8"/>
      <c r="G4" s="8"/>
      <c r="H4" s="8"/>
      <c r="I4" s="8"/>
      <c r="J4" s="8"/>
      <c r="K4" s="8"/>
      <c r="L4" s="8"/>
      <c r="M4" s="8"/>
      <c r="N4" s="8"/>
      <c r="O4" s="8"/>
      <c r="P4" s="8"/>
      <c r="Q4" s="8"/>
      <c r="R4" s="8"/>
      <c r="S4" s="9"/>
    </row>
    <row r="5" spans="1:19" ht="24" customHeight="1" x14ac:dyDescent="0.2">
      <c r="A5" s="10"/>
      <c r="B5" s="11" t="s">
        <v>0</v>
      </c>
      <c r="C5" s="11"/>
      <c r="D5" s="11"/>
      <c r="E5" s="282" t="s">
        <v>165</v>
      </c>
      <c r="F5" s="283"/>
      <c r="G5" s="283"/>
      <c r="H5" s="283"/>
      <c r="I5" s="283"/>
      <c r="J5" s="284"/>
      <c r="K5" s="11"/>
      <c r="L5" s="11"/>
      <c r="M5" s="11"/>
      <c r="N5" s="11"/>
      <c r="O5" s="11" t="s">
        <v>1</v>
      </c>
      <c r="P5" s="100" t="s">
        <v>2</v>
      </c>
      <c r="Q5" s="101"/>
      <c r="R5" s="12"/>
      <c r="S5" s="13"/>
    </row>
    <row r="6" spans="1:19" ht="17.25" hidden="1" customHeight="1" x14ac:dyDescent="0.2">
      <c r="A6" s="10"/>
      <c r="B6" s="11" t="s">
        <v>3</v>
      </c>
      <c r="C6" s="11"/>
      <c r="D6" s="11"/>
      <c r="E6" s="155" t="s">
        <v>4</v>
      </c>
      <c r="F6" s="156"/>
      <c r="G6" s="156"/>
      <c r="H6" s="156"/>
      <c r="I6" s="156"/>
      <c r="J6" s="157"/>
      <c r="K6" s="11"/>
      <c r="L6" s="11"/>
      <c r="M6" s="11"/>
      <c r="N6" s="11"/>
      <c r="O6" s="11"/>
      <c r="P6" s="102"/>
      <c r="Q6" s="103"/>
      <c r="R6" s="14"/>
      <c r="S6" s="13"/>
    </row>
    <row r="7" spans="1:19" ht="24" customHeight="1" x14ac:dyDescent="0.2">
      <c r="A7" s="10"/>
      <c r="B7" s="11" t="s">
        <v>5</v>
      </c>
      <c r="C7" s="11"/>
      <c r="D7" s="11"/>
      <c r="E7" s="285" t="s">
        <v>96</v>
      </c>
      <c r="F7" s="286"/>
      <c r="G7" s="286"/>
      <c r="H7" s="286"/>
      <c r="I7" s="286"/>
      <c r="J7" s="287"/>
      <c r="K7" s="11"/>
      <c r="L7" s="11"/>
      <c r="M7" s="11"/>
      <c r="N7" s="11"/>
      <c r="O7" s="11" t="s">
        <v>6</v>
      </c>
      <c r="P7" s="102" t="s">
        <v>7</v>
      </c>
      <c r="Q7" s="103"/>
      <c r="R7" s="14"/>
      <c r="S7" s="13"/>
    </row>
    <row r="8" spans="1:19" ht="17.25" hidden="1" customHeight="1" x14ac:dyDescent="0.2">
      <c r="A8" s="10"/>
      <c r="B8" s="11" t="s">
        <v>8</v>
      </c>
      <c r="C8" s="11"/>
      <c r="D8" s="11"/>
      <c r="E8" s="102" t="s">
        <v>2</v>
      </c>
      <c r="F8" s="11"/>
      <c r="G8" s="11"/>
      <c r="H8" s="11"/>
      <c r="I8" s="11"/>
      <c r="J8" s="14"/>
      <c r="K8" s="11"/>
      <c r="L8" s="11"/>
      <c r="M8" s="11"/>
      <c r="N8" s="11"/>
      <c r="O8" s="11"/>
      <c r="P8" s="102"/>
      <c r="Q8" s="103"/>
      <c r="R8" s="14"/>
      <c r="S8" s="13"/>
    </row>
    <row r="9" spans="1:19" ht="24" customHeight="1" x14ac:dyDescent="0.2">
      <c r="A9" s="10"/>
      <c r="B9" s="11" t="s">
        <v>9</v>
      </c>
      <c r="C9" s="11"/>
      <c r="D9" s="11"/>
      <c r="E9" s="288" t="s">
        <v>305</v>
      </c>
      <c r="F9" s="289"/>
      <c r="G9" s="289"/>
      <c r="H9" s="289"/>
      <c r="I9" s="289"/>
      <c r="J9" s="290"/>
      <c r="K9" s="11"/>
      <c r="L9" s="11"/>
      <c r="M9" s="11"/>
      <c r="N9" s="11"/>
      <c r="O9" s="11" t="s">
        <v>10</v>
      </c>
      <c r="P9" s="291" t="s">
        <v>7</v>
      </c>
      <c r="Q9" s="292"/>
      <c r="R9" s="293"/>
      <c r="S9" s="13"/>
    </row>
    <row r="10" spans="1:19" ht="17.25" hidden="1" customHeight="1" x14ac:dyDescent="0.2">
      <c r="A10" s="10"/>
      <c r="B10" s="11" t="s">
        <v>11</v>
      </c>
      <c r="C10" s="11"/>
      <c r="D10" s="11"/>
      <c r="E10" s="11" t="s">
        <v>2</v>
      </c>
      <c r="F10" s="11"/>
      <c r="G10" s="11"/>
      <c r="H10" s="11"/>
      <c r="I10" s="11"/>
      <c r="J10" s="11"/>
      <c r="K10" s="11"/>
      <c r="L10" s="11"/>
      <c r="M10" s="11"/>
      <c r="N10" s="11"/>
      <c r="O10" s="11"/>
      <c r="P10" s="103"/>
      <c r="Q10" s="103"/>
      <c r="R10" s="11"/>
      <c r="S10" s="13"/>
    </row>
    <row r="11" spans="1:19" ht="17.25" hidden="1" customHeight="1" x14ac:dyDescent="0.2">
      <c r="A11" s="10"/>
      <c r="B11" s="11" t="s">
        <v>12</v>
      </c>
      <c r="C11" s="11"/>
      <c r="D11" s="11"/>
      <c r="E11" s="11" t="s">
        <v>2</v>
      </c>
      <c r="F11" s="11"/>
      <c r="G11" s="11"/>
      <c r="H11" s="11"/>
      <c r="I11" s="11"/>
      <c r="J11" s="11"/>
      <c r="K11" s="11"/>
      <c r="L11" s="11"/>
      <c r="M11" s="11"/>
      <c r="N11" s="11"/>
      <c r="O11" s="11"/>
      <c r="P11" s="103"/>
      <c r="Q11" s="103"/>
      <c r="R11" s="11"/>
      <c r="S11" s="13"/>
    </row>
    <row r="12" spans="1:19" ht="17.25" hidden="1" customHeight="1" x14ac:dyDescent="0.2">
      <c r="A12" s="10"/>
      <c r="B12" s="11" t="s">
        <v>13</v>
      </c>
      <c r="C12" s="11"/>
      <c r="D12" s="11"/>
      <c r="E12" s="11" t="s">
        <v>2</v>
      </c>
      <c r="F12" s="11"/>
      <c r="G12" s="11"/>
      <c r="H12" s="11"/>
      <c r="I12" s="11"/>
      <c r="J12" s="11"/>
      <c r="K12" s="11"/>
      <c r="L12" s="11"/>
      <c r="M12" s="11"/>
      <c r="N12" s="11"/>
      <c r="O12" s="11"/>
      <c r="P12" s="103"/>
      <c r="Q12" s="103"/>
      <c r="R12" s="11"/>
      <c r="S12" s="13"/>
    </row>
    <row r="13" spans="1:19" ht="17.25" hidden="1" customHeight="1" x14ac:dyDescent="0.2">
      <c r="A13" s="10"/>
      <c r="B13" s="11"/>
      <c r="C13" s="11"/>
      <c r="D13" s="11"/>
      <c r="E13" s="11" t="s">
        <v>2</v>
      </c>
      <c r="F13" s="11"/>
      <c r="G13" s="11"/>
      <c r="H13" s="11"/>
      <c r="I13" s="11"/>
      <c r="J13" s="11"/>
      <c r="K13" s="11"/>
      <c r="L13" s="11"/>
      <c r="M13" s="11"/>
      <c r="N13" s="11"/>
      <c r="O13" s="11"/>
      <c r="P13" s="103"/>
      <c r="Q13" s="103"/>
      <c r="R13" s="11"/>
      <c r="S13" s="13"/>
    </row>
    <row r="14" spans="1:19" ht="17.25" hidden="1" customHeight="1" x14ac:dyDescent="0.2">
      <c r="A14" s="10"/>
      <c r="B14" s="11"/>
      <c r="C14" s="11"/>
      <c r="D14" s="11"/>
      <c r="E14" s="11" t="s">
        <v>2</v>
      </c>
      <c r="F14" s="11"/>
      <c r="G14" s="11"/>
      <c r="H14" s="11"/>
      <c r="I14" s="11"/>
      <c r="J14" s="11"/>
      <c r="K14" s="11"/>
      <c r="L14" s="11"/>
      <c r="M14" s="11"/>
      <c r="N14" s="11"/>
      <c r="O14" s="11"/>
      <c r="P14" s="103"/>
      <c r="Q14" s="103"/>
      <c r="R14" s="11"/>
      <c r="S14" s="13"/>
    </row>
    <row r="15" spans="1:19" ht="17.25" hidden="1" customHeight="1" x14ac:dyDescent="0.2">
      <c r="A15" s="10"/>
      <c r="B15" s="11"/>
      <c r="C15" s="11"/>
      <c r="D15" s="11"/>
      <c r="E15" s="11" t="s">
        <v>2</v>
      </c>
      <c r="F15" s="11"/>
      <c r="G15" s="11"/>
      <c r="H15" s="11"/>
      <c r="I15" s="11"/>
      <c r="J15" s="11"/>
      <c r="K15" s="11"/>
      <c r="L15" s="11"/>
      <c r="M15" s="11"/>
      <c r="N15" s="11"/>
      <c r="O15" s="11"/>
      <c r="P15" s="103"/>
      <c r="Q15" s="103"/>
      <c r="R15" s="11"/>
      <c r="S15" s="13"/>
    </row>
    <row r="16" spans="1:19" ht="17.25" hidden="1" customHeight="1" x14ac:dyDescent="0.2">
      <c r="A16" s="10"/>
      <c r="B16" s="11"/>
      <c r="C16" s="11"/>
      <c r="D16" s="11"/>
      <c r="E16" s="11" t="s">
        <v>2</v>
      </c>
      <c r="F16" s="11"/>
      <c r="G16" s="11"/>
      <c r="H16" s="11"/>
      <c r="I16" s="11"/>
      <c r="J16" s="11"/>
      <c r="K16" s="11"/>
      <c r="L16" s="11"/>
      <c r="M16" s="11"/>
      <c r="N16" s="11"/>
      <c r="O16" s="11"/>
      <c r="P16" s="103"/>
      <c r="Q16" s="103"/>
      <c r="R16" s="11"/>
      <c r="S16" s="13"/>
    </row>
    <row r="17" spans="1:19" ht="17.25" hidden="1" customHeight="1" x14ac:dyDescent="0.2">
      <c r="A17" s="10"/>
      <c r="B17" s="11"/>
      <c r="C17" s="11"/>
      <c r="D17" s="11"/>
      <c r="E17" s="11" t="s">
        <v>2</v>
      </c>
      <c r="F17" s="11"/>
      <c r="G17" s="11"/>
      <c r="H17" s="11"/>
      <c r="I17" s="11"/>
      <c r="J17" s="11"/>
      <c r="K17" s="11"/>
      <c r="L17" s="11"/>
      <c r="M17" s="11"/>
      <c r="N17" s="11"/>
      <c r="O17" s="11"/>
      <c r="P17" s="103"/>
      <c r="Q17" s="103"/>
      <c r="R17" s="11"/>
      <c r="S17" s="13"/>
    </row>
    <row r="18" spans="1:19" ht="17.25" hidden="1" customHeight="1" x14ac:dyDescent="0.2">
      <c r="A18" s="10"/>
      <c r="B18" s="11"/>
      <c r="C18" s="11"/>
      <c r="D18" s="11"/>
      <c r="E18" s="11" t="s">
        <v>2</v>
      </c>
      <c r="F18" s="11"/>
      <c r="G18" s="11"/>
      <c r="H18" s="11"/>
      <c r="I18" s="11"/>
      <c r="J18" s="11"/>
      <c r="K18" s="11"/>
      <c r="L18" s="11"/>
      <c r="M18" s="11"/>
      <c r="N18" s="11"/>
      <c r="O18" s="11"/>
      <c r="P18" s="103"/>
      <c r="Q18" s="103"/>
      <c r="R18" s="11"/>
      <c r="S18" s="13"/>
    </row>
    <row r="19" spans="1:19" ht="17.25" hidden="1" customHeight="1" x14ac:dyDescent="0.2">
      <c r="A19" s="10"/>
      <c r="B19" s="11"/>
      <c r="C19" s="11"/>
      <c r="D19" s="11"/>
      <c r="E19" s="11" t="s">
        <v>2</v>
      </c>
      <c r="F19" s="11"/>
      <c r="G19" s="11"/>
      <c r="H19" s="11"/>
      <c r="I19" s="11"/>
      <c r="J19" s="11"/>
      <c r="K19" s="11"/>
      <c r="L19" s="11"/>
      <c r="M19" s="11"/>
      <c r="N19" s="11"/>
      <c r="O19" s="11"/>
      <c r="P19" s="103"/>
      <c r="Q19" s="103"/>
      <c r="R19" s="11"/>
      <c r="S19" s="13"/>
    </row>
    <row r="20" spans="1:19" ht="17.25" hidden="1" customHeight="1" x14ac:dyDescent="0.2">
      <c r="A20" s="10"/>
      <c r="B20" s="11"/>
      <c r="C20" s="11"/>
      <c r="D20" s="11"/>
      <c r="E20" s="11" t="s">
        <v>2</v>
      </c>
      <c r="F20" s="11"/>
      <c r="G20" s="11"/>
      <c r="H20" s="11"/>
      <c r="I20" s="11"/>
      <c r="J20" s="11"/>
      <c r="K20" s="11"/>
      <c r="L20" s="11"/>
      <c r="M20" s="11"/>
      <c r="N20" s="11"/>
      <c r="O20" s="11"/>
      <c r="P20" s="103"/>
      <c r="Q20" s="103"/>
      <c r="R20" s="11"/>
      <c r="S20" s="13"/>
    </row>
    <row r="21" spans="1:19" ht="17.25" hidden="1" customHeight="1" x14ac:dyDescent="0.2">
      <c r="A21" s="10"/>
      <c r="B21" s="11"/>
      <c r="C21" s="11"/>
      <c r="D21" s="11"/>
      <c r="E21" s="11" t="s">
        <v>2</v>
      </c>
      <c r="F21" s="11"/>
      <c r="G21" s="11"/>
      <c r="H21" s="11"/>
      <c r="I21" s="11"/>
      <c r="J21" s="11"/>
      <c r="K21" s="11"/>
      <c r="L21" s="11"/>
      <c r="M21" s="11"/>
      <c r="N21" s="11"/>
      <c r="O21" s="11"/>
      <c r="P21" s="103"/>
      <c r="Q21" s="103"/>
      <c r="R21" s="11"/>
      <c r="S21" s="13"/>
    </row>
    <row r="22" spans="1:19" ht="17.25" hidden="1" customHeight="1" x14ac:dyDescent="0.2">
      <c r="A22" s="10"/>
      <c r="B22" s="11"/>
      <c r="C22" s="11"/>
      <c r="D22" s="11"/>
      <c r="E22" s="11" t="s">
        <v>2</v>
      </c>
      <c r="F22" s="11"/>
      <c r="G22" s="11"/>
      <c r="H22" s="11"/>
      <c r="I22" s="11"/>
      <c r="J22" s="11"/>
      <c r="K22" s="11"/>
      <c r="L22" s="11"/>
      <c r="M22" s="11"/>
      <c r="N22" s="11"/>
      <c r="O22" s="11"/>
      <c r="P22" s="103"/>
      <c r="Q22" s="103"/>
      <c r="R22" s="11"/>
      <c r="S22" s="13"/>
    </row>
    <row r="23" spans="1:19" ht="17.25" hidden="1" customHeight="1" x14ac:dyDescent="0.2">
      <c r="A23" s="10"/>
      <c r="B23" s="11"/>
      <c r="C23" s="11"/>
      <c r="D23" s="11"/>
      <c r="E23" s="11" t="s">
        <v>2</v>
      </c>
      <c r="F23" s="11"/>
      <c r="G23" s="11"/>
      <c r="H23" s="11"/>
      <c r="I23" s="11"/>
      <c r="J23" s="11"/>
      <c r="K23" s="11"/>
      <c r="L23" s="11"/>
      <c r="M23" s="11"/>
      <c r="N23" s="11"/>
      <c r="O23" s="11"/>
      <c r="P23" s="103"/>
      <c r="Q23" s="103"/>
      <c r="R23" s="11"/>
      <c r="S23" s="13"/>
    </row>
    <row r="24" spans="1:19" ht="17.25" hidden="1" customHeight="1" x14ac:dyDescent="0.2">
      <c r="A24" s="10"/>
      <c r="B24" s="11"/>
      <c r="C24" s="11"/>
      <c r="D24" s="11"/>
      <c r="E24" s="11" t="s">
        <v>2</v>
      </c>
      <c r="F24" s="11"/>
      <c r="G24" s="11"/>
      <c r="H24" s="11"/>
      <c r="I24" s="11"/>
      <c r="J24" s="11"/>
      <c r="K24" s="11"/>
      <c r="L24" s="11"/>
      <c r="M24" s="11"/>
      <c r="N24" s="11"/>
      <c r="O24" s="11"/>
      <c r="P24" s="103"/>
      <c r="Q24" s="103"/>
      <c r="R24" s="11"/>
      <c r="S24" s="13"/>
    </row>
    <row r="25" spans="1:19" ht="17.850000000000001" customHeight="1" x14ac:dyDescent="0.2">
      <c r="A25" s="10"/>
      <c r="B25" s="11"/>
      <c r="C25" s="11"/>
      <c r="D25" s="11"/>
      <c r="E25" s="11"/>
      <c r="F25" s="11"/>
      <c r="G25" s="11"/>
      <c r="H25" s="11"/>
      <c r="I25" s="11"/>
      <c r="J25" s="11"/>
      <c r="K25" s="11"/>
      <c r="L25" s="11"/>
      <c r="M25" s="11"/>
      <c r="N25" s="11"/>
      <c r="O25" s="11" t="s">
        <v>14</v>
      </c>
      <c r="P25" s="11" t="s">
        <v>15</v>
      </c>
      <c r="Q25" s="11"/>
      <c r="R25" s="11"/>
      <c r="S25" s="13"/>
    </row>
    <row r="26" spans="1:19" ht="17.850000000000001" customHeight="1" x14ac:dyDescent="0.2">
      <c r="A26" s="10"/>
      <c r="B26" s="11" t="s">
        <v>16</v>
      </c>
      <c r="C26" s="11"/>
      <c r="D26" s="11"/>
      <c r="E26" s="100" t="s">
        <v>97</v>
      </c>
      <c r="F26" s="15"/>
      <c r="G26" s="15"/>
      <c r="H26" s="15"/>
      <c r="I26" s="15"/>
      <c r="J26" s="12"/>
      <c r="K26" s="11"/>
      <c r="L26" s="11"/>
      <c r="M26" s="11"/>
      <c r="N26" s="11"/>
      <c r="O26" s="104" t="s">
        <v>7</v>
      </c>
      <c r="P26" s="105" t="s">
        <v>7</v>
      </c>
      <c r="Q26" s="106"/>
      <c r="R26" s="16"/>
      <c r="S26" s="13"/>
    </row>
    <row r="27" spans="1:19" ht="17.850000000000001" customHeight="1" x14ac:dyDescent="0.2">
      <c r="A27" s="10"/>
      <c r="B27" s="11" t="s">
        <v>17</v>
      </c>
      <c r="C27" s="11"/>
      <c r="D27" s="11"/>
      <c r="E27" s="102" t="s">
        <v>95</v>
      </c>
      <c r="F27" s="11"/>
      <c r="G27" s="11"/>
      <c r="H27" s="11"/>
      <c r="I27" s="11"/>
      <c r="J27" s="14"/>
      <c r="K27" s="11"/>
      <c r="L27" s="11"/>
      <c r="M27" s="11"/>
      <c r="N27" s="11"/>
      <c r="O27" s="104" t="s">
        <v>7</v>
      </c>
      <c r="P27" s="105" t="s">
        <v>7</v>
      </c>
      <c r="Q27" s="106"/>
      <c r="R27" s="16"/>
      <c r="S27" s="13"/>
    </row>
    <row r="28" spans="1:19" ht="17.850000000000001" customHeight="1" x14ac:dyDescent="0.2">
      <c r="A28" s="10"/>
      <c r="B28" s="11" t="s">
        <v>18</v>
      </c>
      <c r="C28" s="11"/>
      <c r="D28" s="11"/>
      <c r="E28" s="102" t="s">
        <v>2</v>
      </c>
      <c r="F28" s="11"/>
      <c r="G28" s="11"/>
      <c r="H28" s="11"/>
      <c r="I28" s="11"/>
      <c r="J28" s="14"/>
      <c r="K28" s="11"/>
      <c r="L28" s="11"/>
      <c r="M28" s="11"/>
      <c r="N28" s="11"/>
      <c r="O28" s="104" t="s">
        <v>7</v>
      </c>
      <c r="P28" s="105" t="s">
        <v>7</v>
      </c>
      <c r="Q28" s="106"/>
      <c r="R28" s="16"/>
      <c r="S28" s="13"/>
    </row>
    <row r="29" spans="1:19" ht="17.850000000000001" customHeight="1" x14ac:dyDescent="0.2">
      <c r="A29" s="10"/>
      <c r="B29" s="11"/>
      <c r="C29" s="11"/>
      <c r="D29" s="11"/>
      <c r="E29" s="107" t="s">
        <v>7</v>
      </c>
      <c r="F29" s="17"/>
      <c r="G29" s="17"/>
      <c r="H29" s="17"/>
      <c r="I29" s="17"/>
      <c r="J29" s="18"/>
      <c r="K29" s="11"/>
      <c r="L29" s="11"/>
      <c r="M29" s="11"/>
      <c r="N29" s="11"/>
      <c r="O29" s="103"/>
      <c r="P29" s="103"/>
      <c r="Q29" s="103"/>
      <c r="R29" s="11"/>
      <c r="S29" s="13"/>
    </row>
    <row r="30" spans="1:19" ht="17.850000000000001" customHeight="1" x14ac:dyDescent="0.2">
      <c r="A30" s="10"/>
      <c r="B30" s="11"/>
      <c r="C30" s="11"/>
      <c r="D30" s="11"/>
      <c r="E30" s="103" t="s">
        <v>19</v>
      </c>
      <c r="F30" s="11"/>
      <c r="G30" s="11" t="s">
        <v>20</v>
      </c>
      <c r="H30" s="11"/>
      <c r="I30" s="11"/>
      <c r="J30" s="11"/>
      <c r="K30" s="11"/>
      <c r="L30" s="11"/>
      <c r="M30" s="11"/>
      <c r="N30" s="11"/>
      <c r="O30" s="103" t="s">
        <v>21</v>
      </c>
      <c r="P30" s="103"/>
      <c r="Q30" s="103"/>
      <c r="R30" s="19"/>
      <c r="S30" s="13"/>
    </row>
    <row r="31" spans="1:19" ht="17.850000000000001" customHeight="1" x14ac:dyDescent="0.2">
      <c r="A31" s="10"/>
      <c r="B31" s="11"/>
      <c r="C31" s="11"/>
      <c r="D31" s="11"/>
      <c r="E31" s="104" t="s">
        <v>7</v>
      </c>
      <c r="F31" s="11"/>
      <c r="G31" s="105" t="s">
        <v>95</v>
      </c>
      <c r="H31" s="20"/>
      <c r="I31" s="108"/>
      <c r="J31" s="11"/>
      <c r="K31" s="11"/>
      <c r="L31" s="11"/>
      <c r="M31" s="11"/>
      <c r="N31" s="11"/>
      <c r="O31" s="109" t="s">
        <v>201</v>
      </c>
      <c r="P31" s="103"/>
      <c r="Q31" s="103"/>
      <c r="R31" s="19"/>
      <c r="S31" s="13"/>
    </row>
    <row r="32" spans="1:19" ht="8.25" customHeight="1" x14ac:dyDescent="0.2">
      <c r="A32" s="21"/>
      <c r="B32" s="22"/>
      <c r="C32" s="22"/>
      <c r="D32" s="22"/>
      <c r="E32" s="22"/>
      <c r="F32" s="22"/>
      <c r="G32" s="22"/>
      <c r="H32" s="22"/>
      <c r="I32" s="22"/>
      <c r="J32" s="22"/>
      <c r="K32" s="22"/>
      <c r="L32" s="22"/>
      <c r="M32" s="22"/>
      <c r="N32" s="22"/>
      <c r="O32" s="22"/>
      <c r="P32" s="22"/>
      <c r="Q32" s="22"/>
      <c r="R32" s="22"/>
      <c r="S32" s="23"/>
    </row>
    <row r="33" spans="1:19" ht="20.25" customHeight="1" x14ac:dyDescent="0.2">
      <c r="A33" s="24"/>
      <c r="B33" s="25"/>
      <c r="C33" s="25"/>
      <c r="D33" s="25"/>
      <c r="E33" s="26" t="s">
        <v>22</v>
      </c>
      <c r="F33" s="25"/>
      <c r="G33" s="25"/>
      <c r="H33" s="25"/>
      <c r="I33" s="25"/>
      <c r="J33" s="25"/>
      <c r="K33" s="25"/>
      <c r="L33" s="25"/>
      <c r="M33" s="25"/>
      <c r="N33" s="25"/>
      <c r="O33" s="25"/>
      <c r="P33" s="25"/>
      <c r="Q33" s="25"/>
      <c r="R33" s="25"/>
      <c r="S33" s="27"/>
    </row>
    <row r="34" spans="1:19" ht="20.25" customHeight="1" x14ac:dyDescent="0.2">
      <c r="A34" s="28" t="s">
        <v>23</v>
      </c>
      <c r="B34" s="29"/>
      <c r="C34" s="29"/>
      <c r="D34" s="30"/>
      <c r="E34" s="31" t="s">
        <v>24</v>
      </c>
      <c r="F34" s="30"/>
      <c r="G34" s="31" t="s">
        <v>25</v>
      </c>
      <c r="H34" s="29"/>
      <c r="I34" s="30"/>
      <c r="J34" s="31" t="s">
        <v>26</v>
      </c>
      <c r="K34" s="29"/>
      <c r="L34" s="31" t="s">
        <v>27</v>
      </c>
      <c r="M34" s="29"/>
      <c r="N34" s="29"/>
      <c r="O34" s="30"/>
      <c r="P34" s="31" t="s">
        <v>28</v>
      </c>
      <c r="Q34" s="29"/>
      <c r="R34" s="29"/>
      <c r="S34" s="32"/>
    </row>
    <row r="35" spans="1:19" ht="20.25" customHeight="1" x14ac:dyDescent="0.2">
      <c r="A35" s="110"/>
      <c r="B35" s="111"/>
      <c r="C35" s="111"/>
      <c r="D35" s="112">
        <v>0</v>
      </c>
      <c r="E35" s="113">
        <f>IF(D35=0,0,R50/D35)</f>
        <v>0</v>
      </c>
      <c r="F35" s="114"/>
      <c r="G35" s="115"/>
      <c r="H35" s="111"/>
      <c r="I35" s="112">
        <v>0</v>
      </c>
      <c r="J35" s="113">
        <f>IF(I35=0,0,R50/I35)</f>
        <v>0</v>
      </c>
      <c r="K35" s="116"/>
      <c r="L35" s="115"/>
      <c r="M35" s="111"/>
      <c r="N35" s="111"/>
      <c r="O35" s="112">
        <v>0</v>
      </c>
      <c r="P35" s="115"/>
      <c r="Q35" s="111"/>
      <c r="R35" s="117">
        <f>IF(O35=0,0,R50/O35)</f>
        <v>0</v>
      </c>
      <c r="S35" s="33"/>
    </row>
    <row r="36" spans="1:19" ht="20.25" customHeight="1" x14ac:dyDescent="0.2">
      <c r="A36" s="24"/>
      <c r="B36" s="25"/>
      <c r="C36" s="25"/>
      <c r="D36" s="25"/>
      <c r="E36" s="26" t="s">
        <v>29</v>
      </c>
      <c r="F36" s="25"/>
      <c r="G36" s="25"/>
      <c r="H36" s="25"/>
      <c r="I36" s="25"/>
      <c r="J36" s="34" t="s">
        <v>30</v>
      </c>
      <c r="K36" s="25"/>
      <c r="L36" s="25"/>
      <c r="M36" s="25"/>
      <c r="N36" s="25"/>
      <c r="O36" s="25"/>
      <c r="P36" s="25"/>
      <c r="Q36" s="25"/>
      <c r="R36" s="25"/>
      <c r="S36" s="27"/>
    </row>
    <row r="37" spans="1:19" ht="20.25" customHeight="1" x14ac:dyDescent="0.2">
      <c r="A37" s="35" t="s">
        <v>31</v>
      </c>
      <c r="B37" s="36"/>
      <c r="C37" s="37" t="s">
        <v>32</v>
      </c>
      <c r="D37" s="38"/>
      <c r="E37" s="38"/>
      <c r="F37" s="39"/>
      <c r="G37" s="35" t="s">
        <v>33</v>
      </c>
      <c r="H37" s="40"/>
      <c r="I37" s="37" t="s">
        <v>34</v>
      </c>
      <c r="J37" s="38"/>
      <c r="K37" s="38"/>
      <c r="L37" s="35" t="s">
        <v>35</v>
      </c>
      <c r="M37" s="40"/>
      <c r="N37" s="37" t="s">
        <v>36</v>
      </c>
      <c r="O37" s="38"/>
      <c r="P37" s="38"/>
      <c r="Q37" s="38"/>
      <c r="R37" s="38"/>
      <c r="S37" s="39"/>
    </row>
    <row r="38" spans="1:19" ht="20.25" customHeight="1" x14ac:dyDescent="0.2">
      <c r="A38" s="41">
        <v>1</v>
      </c>
      <c r="B38" s="42" t="str">
        <f>Rekapitulace!A14</f>
        <v>družina 37</v>
      </c>
      <c r="C38" s="12"/>
      <c r="D38" s="43"/>
      <c r="E38" s="118">
        <f>Rekapitulace!C14</f>
        <v>0</v>
      </c>
      <c r="F38" s="44"/>
      <c r="G38" s="41">
        <v>10</v>
      </c>
      <c r="H38" s="45" t="s">
        <v>37</v>
      </c>
      <c r="I38" s="16"/>
      <c r="J38" s="119">
        <v>0</v>
      </c>
      <c r="K38" s="120"/>
      <c r="L38" s="41">
        <v>14</v>
      </c>
      <c r="M38" s="105" t="s">
        <v>38</v>
      </c>
      <c r="N38" s="20"/>
      <c r="O38" s="20"/>
      <c r="P38" s="121" t="str">
        <f>M52</f>
        <v>21</v>
      </c>
      <c r="Q38" s="122" t="s">
        <v>40</v>
      </c>
      <c r="R38" s="118">
        <v>0</v>
      </c>
      <c r="S38" s="46"/>
    </row>
    <row r="39" spans="1:19" ht="20.25" customHeight="1" x14ac:dyDescent="0.2">
      <c r="A39" s="41">
        <v>2</v>
      </c>
      <c r="B39" s="42" t="str">
        <f>Rekapitulace!A15</f>
        <v>družina 46</v>
      </c>
      <c r="C39" s="12"/>
      <c r="D39" s="43"/>
      <c r="E39" s="118">
        <f>Rekapitulace!C15</f>
        <v>0</v>
      </c>
      <c r="F39" s="44"/>
      <c r="G39" s="41">
        <v>11</v>
      </c>
      <c r="H39" s="11" t="s">
        <v>41</v>
      </c>
      <c r="I39" s="43"/>
      <c r="J39" s="119">
        <v>0</v>
      </c>
      <c r="K39" s="120"/>
      <c r="L39" s="41">
        <v>15</v>
      </c>
      <c r="M39" s="105" t="s">
        <v>87</v>
      </c>
      <c r="N39" s="20"/>
      <c r="O39" s="20"/>
      <c r="P39" s="121" t="str">
        <f>M52</f>
        <v>21</v>
      </c>
      <c r="Q39" s="122" t="s">
        <v>40</v>
      </c>
      <c r="R39" s="118">
        <v>0</v>
      </c>
      <c r="S39" s="46"/>
    </row>
    <row r="40" spans="1:19" ht="20.25" customHeight="1" x14ac:dyDescent="0.2">
      <c r="A40" s="41">
        <v>3</v>
      </c>
      <c r="B40" s="42" t="str">
        <f>Rekapitulace!A16</f>
        <v>družina 47</v>
      </c>
      <c r="C40" s="12"/>
      <c r="D40" s="43"/>
      <c r="E40" s="118">
        <f>Rekapitulace!C16</f>
        <v>0</v>
      </c>
      <c r="F40" s="44"/>
      <c r="G40" s="41">
        <v>12</v>
      </c>
      <c r="H40" s="45" t="s">
        <v>42</v>
      </c>
      <c r="I40" s="16"/>
      <c r="J40" s="119">
        <v>0</v>
      </c>
      <c r="K40" s="120"/>
      <c r="L40" s="41">
        <v>16</v>
      </c>
      <c r="M40" s="105" t="s">
        <v>43</v>
      </c>
      <c r="N40" s="20"/>
      <c r="O40" s="20"/>
      <c r="P40" s="121" t="str">
        <f>M52</f>
        <v>21</v>
      </c>
      <c r="Q40" s="122" t="s">
        <v>40</v>
      </c>
      <c r="R40" s="118">
        <v>0</v>
      </c>
      <c r="S40" s="46"/>
    </row>
    <row r="41" spans="1:19" ht="20.25" customHeight="1" x14ac:dyDescent="0.2">
      <c r="A41" s="41">
        <v>4</v>
      </c>
      <c r="B41" s="42" t="str">
        <f>Rekapitulace!A17</f>
        <v>fyz,che</v>
      </c>
      <c r="C41" s="12"/>
      <c r="D41" s="43"/>
      <c r="E41" s="118">
        <f>Rekapitulace!C17</f>
        <v>0</v>
      </c>
      <c r="F41" s="44"/>
      <c r="G41" s="41"/>
      <c r="H41" s="45"/>
      <c r="I41" s="16"/>
      <c r="J41" s="119"/>
      <c r="K41" s="120"/>
      <c r="L41" s="41">
        <v>17</v>
      </c>
      <c r="M41" s="105" t="s">
        <v>44</v>
      </c>
      <c r="N41" s="20"/>
      <c r="O41" s="20"/>
      <c r="P41" s="121" t="str">
        <f>M52</f>
        <v>21</v>
      </c>
      <c r="Q41" s="122" t="s">
        <v>40</v>
      </c>
      <c r="R41" s="118">
        <v>0</v>
      </c>
      <c r="S41" s="46"/>
    </row>
    <row r="42" spans="1:19" ht="20.25" customHeight="1" x14ac:dyDescent="0.2">
      <c r="A42" s="41">
        <v>5</v>
      </c>
      <c r="B42" s="42" t="str">
        <f>Rekapitulace!A18</f>
        <v>kabinet 43</v>
      </c>
      <c r="C42" s="12"/>
      <c r="D42" s="43"/>
      <c r="E42" s="118">
        <f>Rekapitulace!C18</f>
        <v>0</v>
      </c>
      <c r="F42" s="77"/>
      <c r="G42" s="47"/>
      <c r="H42" s="20"/>
      <c r="I42" s="16"/>
      <c r="J42" s="123"/>
      <c r="K42" s="124"/>
      <c r="L42" s="41">
        <v>18</v>
      </c>
      <c r="M42" s="105" t="s">
        <v>45</v>
      </c>
      <c r="N42" s="20"/>
      <c r="O42" s="20"/>
      <c r="P42" s="121">
        <f>M54</f>
        <v>0</v>
      </c>
      <c r="Q42" s="122" t="s">
        <v>40</v>
      </c>
      <c r="R42" s="118">
        <v>0</v>
      </c>
      <c r="S42" s="13"/>
    </row>
    <row r="43" spans="1:19" ht="20.25" customHeight="1" x14ac:dyDescent="0.2">
      <c r="A43" s="41">
        <v>6</v>
      </c>
      <c r="B43" s="42" t="str">
        <f>Rekapitulace!A19</f>
        <v>matematika 45</v>
      </c>
      <c r="C43" s="12"/>
      <c r="D43" s="43"/>
      <c r="E43" s="118">
        <f>Rekapitulace!C19</f>
        <v>0</v>
      </c>
      <c r="F43" s="77"/>
      <c r="G43" s="47"/>
      <c r="H43" s="20"/>
      <c r="I43" s="16"/>
      <c r="J43" s="123"/>
      <c r="K43" s="124"/>
      <c r="L43" s="41">
        <v>19</v>
      </c>
      <c r="M43" s="45" t="s">
        <v>46</v>
      </c>
      <c r="N43" s="20"/>
      <c r="O43" s="20"/>
      <c r="P43" s="20"/>
      <c r="Q43" s="16"/>
      <c r="R43" s="118">
        <v>0</v>
      </c>
      <c r="S43" s="13"/>
    </row>
    <row r="44" spans="1:19" ht="20.25" customHeight="1" x14ac:dyDescent="0.2">
      <c r="A44" s="41">
        <v>7</v>
      </c>
      <c r="B44" s="42" t="str">
        <f>Rekapitulace!A20</f>
        <v>polytechnika</v>
      </c>
      <c r="C44" s="12"/>
      <c r="D44" s="43"/>
      <c r="E44" s="118">
        <f>Rekapitulace!C20</f>
        <v>0</v>
      </c>
      <c r="F44" s="77"/>
      <c r="G44" s="47"/>
      <c r="H44" s="20"/>
      <c r="I44" s="16"/>
      <c r="J44" s="123"/>
      <c r="K44" s="124"/>
      <c r="L44" s="41"/>
      <c r="M44" s="45"/>
      <c r="N44" s="20"/>
      <c r="O44" s="20"/>
      <c r="P44" s="20"/>
      <c r="Q44" s="16"/>
      <c r="R44" s="118"/>
      <c r="S44" s="13"/>
    </row>
    <row r="45" spans="1:19" ht="20.25" customHeight="1" x14ac:dyDescent="0.2">
      <c r="A45" s="41">
        <v>8</v>
      </c>
      <c r="B45" s="42" t="str">
        <f>Rekapitulace!A21</f>
        <v>přírodověda 44</v>
      </c>
      <c r="C45" s="12"/>
      <c r="D45" s="43"/>
      <c r="E45" s="118">
        <f>Rekapitulace!C21</f>
        <v>0</v>
      </c>
      <c r="F45" s="77"/>
      <c r="G45" s="47"/>
      <c r="H45" s="20"/>
      <c r="I45" s="16"/>
      <c r="J45" s="124"/>
      <c r="K45" s="124"/>
      <c r="L45" s="41"/>
      <c r="M45" s="45"/>
      <c r="N45" s="20"/>
      <c r="O45" s="20"/>
      <c r="P45" s="20"/>
      <c r="Q45" s="16"/>
      <c r="R45" s="118"/>
      <c r="S45" s="13"/>
    </row>
    <row r="46" spans="1:19" ht="20.25" customHeight="1" x14ac:dyDescent="0.2">
      <c r="A46" s="41"/>
      <c r="B46" s="42" t="str">
        <f>Rekapitulace!A22</f>
        <v>robotika</v>
      </c>
      <c r="C46" s="12"/>
      <c r="D46" s="43"/>
      <c r="E46" s="118">
        <f>Rekapitulace!C22</f>
        <v>0</v>
      </c>
      <c r="F46" s="77"/>
      <c r="G46" s="47"/>
      <c r="H46" s="20"/>
      <c r="I46" s="16"/>
      <c r="J46" s="124"/>
      <c r="K46" s="124"/>
      <c r="L46" s="41"/>
      <c r="M46" s="66"/>
      <c r="N46" s="15"/>
      <c r="O46" s="15"/>
      <c r="P46" s="15"/>
      <c r="Q46" s="15"/>
      <c r="R46" s="276"/>
      <c r="S46" s="13"/>
    </row>
    <row r="47" spans="1:19" ht="20.25" customHeight="1" x14ac:dyDescent="0.2">
      <c r="A47" s="41">
        <v>9</v>
      </c>
      <c r="B47" s="48" t="s">
        <v>83</v>
      </c>
      <c r="C47" s="20"/>
      <c r="D47" s="16"/>
      <c r="E47" s="125">
        <f>SUM(E38:E46)</f>
        <v>0</v>
      </c>
      <c r="F47" s="49"/>
      <c r="G47" s="41">
        <v>13</v>
      </c>
      <c r="H47" s="48" t="s">
        <v>84</v>
      </c>
      <c r="I47" s="16"/>
      <c r="J47" s="126">
        <f>SUM(J38:J41)</f>
        <v>0</v>
      </c>
      <c r="K47" s="127"/>
      <c r="L47" s="41">
        <v>20</v>
      </c>
      <c r="M47" s="42" t="s">
        <v>85</v>
      </c>
      <c r="N47" s="15"/>
      <c r="O47" s="15"/>
      <c r="P47" s="15"/>
      <c r="Q47" s="50"/>
      <c r="R47" s="125">
        <f>SUM(R38:R45)</f>
        <v>0</v>
      </c>
      <c r="S47" s="27"/>
    </row>
    <row r="48" spans="1:19" ht="20.25" customHeight="1" x14ac:dyDescent="0.2">
      <c r="A48" s="51">
        <v>21</v>
      </c>
      <c r="B48" s="52" t="s">
        <v>47</v>
      </c>
      <c r="C48" s="53"/>
      <c r="D48" s="54"/>
      <c r="E48" s="128">
        <v>0</v>
      </c>
      <c r="F48" s="55"/>
      <c r="G48" s="51">
        <v>22</v>
      </c>
      <c r="H48" s="52" t="s">
        <v>48</v>
      </c>
      <c r="I48" s="54"/>
      <c r="J48" s="177">
        <v>0</v>
      </c>
      <c r="K48" s="129" t="str">
        <f>M52</f>
        <v>21</v>
      </c>
      <c r="L48" s="51">
        <v>23</v>
      </c>
      <c r="M48" s="52" t="s">
        <v>49</v>
      </c>
      <c r="N48" s="53"/>
      <c r="O48" s="53"/>
      <c r="P48" s="53"/>
      <c r="Q48" s="54"/>
      <c r="R48" s="128">
        <v>0</v>
      </c>
      <c r="S48" s="23"/>
    </row>
    <row r="49" spans="1:19" ht="20.25" customHeight="1" x14ac:dyDescent="0.2">
      <c r="A49" s="56" t="s">
        <v>17</v>
      </c>
      <c r="B49" s="8"/>
      <c r="C49" s="8"/>
      <c r="D49" s="8"/>
      <c r="E49" s="8"/>
      <c r="F49" s="57"/>
      <c r="G49" s="58"/>
      <c r="H49" s="8"/>
      <c r="I49" s="8"/>
      <c r="J49" s="8"/>
      <c r="K49" s="8"/>
      <c r="L49" s="59" t="s">
        <v>50</v>
      </c>
      <c r="M49" s="30"/>
      <c r="N49" s="37" t="s">
        <v>51</v>
      </c>
      <c r="O49" s="29"/>
      <c r="P49" s="29"/>
      <c r="Q49" s="29"/>
      <c r="R49" s="29"/>
      <c r="S49" s="32"/>
    </row>
    <row r="50" spans="1:19" ht="20.25" customHeight="1" x14ac:dyDescent="0.2">
      <c r="A50" s="10"/>
      <c r="B50" s="11"/>
      <c r="C50" s="11"/>
      <c r="D50" s="11"/>
      <c r="E50" s="11"/>
      <c r="F50" s="14"/>
      <c r="G50" s="60"/>
      <c r="H50" s="11"/>
      <c r="I50" s="11"/>
      <c r="J50" s="11"/>
      <c r="K50" s="11"/>
      <c r="L50" s="41">
        <v>24</v>
      </c>
      <c r="M50" s="45" t="s">
        <v>86</v>
      </c>
      <c r="N50" s="20"/>
      <c r="O50" s="20"/>
      <c r="P50" s="20"/>
      <c r="Q50" s="46"/>
      <c r="R50" s="125">
        <f>ROUND(E47+J47+R47+E48+J48+R48,2)</f>
        <v>0</v>
      </c>
      <c r="S50" s="61">
        <f>E47+J47+R47+E48+J48+R48</f>
        <v>0</v>
      </c>
    </row>
    <row r="51" spans="1:19" ht="20.25" customHeight="1" x14ac:dyDescent="0.2">
      <c r="A51" s="62" t="s">
        <v>52</v>
      </c>
      <c r="B51" s="17"/>
      <c r="C51" s="17"/>
      <c r="D51" s="17"/>
      <c r="E51" s="17"/>
      <c r="F51" s="18"/>
      <c r="G51" s="63" t="s">
        <v>53</v>
      </c>
      <c r="H51" s="17"/>
      <c r="I51" s="17"/>
      <c r="J51" s="17"/>
      <c r="K51" s="17"/>
      <c r="L51" s="41">
        <v>25</v>
      </c>
      <c r="M51" s="130" t="s">
        <v>54</v>
      </c>
      <c r="N51" s="18" t="s">
        <v>40</v>
      </c>
      <c r="O51" s="131">
        <v>0</v>
      </c>
      <c r="P51" s="20" t="s">
        <v>55</v>
      </c>
      <c r="Q51" s="16"/>
      <c r="R51" s="132">
        <f>ROUND(O51*M51/100,2)</f>
        <v>0</v>
      </c>
      <c r="S51" s="64">
        <f>O51*M51/100</f>
        <v>0</v>
      </c>
    </row>
    <row r="52" spans="1:19" ht="20.25" customHeight="1" thickBot="1" x14ac:dyDescent="0.25">
      <c r="A52" s="65" t="s">
        <v>16</v>
      </c>
      <c r="B52" s="15"/>
      <c r="C52" s="15"/>
      <c r="D52" s="15"/>
      <c r="E52" s="15"/>
      <c r="F52" s="12"/>
      <c r="G52" s="66"/>
      <c r="H52" s="15"/>
      <c r="I52" s="15"/>
      <c r="J52" s="15"/>
      <c r="K52" s="15"/>
      <c r="L52" s="41">
        <v>26</v>
      </c>
      <c r="M52" s="133" t="s">
        <v>39</v>
      </c>
      <c r="N52" s="16" t="s">
        <v>40</v>
      </c>
      <c r="O52" s="131">
        <f>R50</f>
        <v>0</v>
      </c>
      <c r="P52" s="20" t="s">
        <v>55</v>
      </c>
      <c r="Q52" s="16"/>
      <c r="R52" s="118">
        <f>ROUND(O52*M52/100,2)</f>
        <v>0</v>
      </c>
      <c r="S52" s="67">
        <f>O52*M52/100</f>
        <v>0</v>
      </c>
    </row>
    <row r="53" spans="1:19" ht="20.25" customHeight="1" thickBot="1" x14ac:dyDescent="0.25">
      <c r="A53" s="10"/>
      <c r="B53" s="11"/>
      <c r="C53" s="11"/>
      <c r="D53" s="11"/>
      <c r="E53" s="11"/>
      <c r="F53" s="14"/>
      <c r="G53" s="60"/>
      <c r="H53" s="11"/>
      <c r="I53" s="11"/>
      <c r="J53" s="11"/>
      <c r="K53" s="11"/>
      <c r="L53" s="51">
        <v>27</v>
      </c>
      <c r="M53" s="68" t="s">
        <v>88</v>
      </c>
      <c r="N53" s="53"/>
      <c r="O53" s="53"/>
      <c r="P53" s="53"/>
      <c r="Q53" s="69"/>
      <c r="R53" s="134">
        <f>R50+R51+R52</f>
        <v>0</v>
      </c>
      <c r="S53" s="70"/>
    </row>
    <row r="54" spans="1:19" ht="20.25" customHeight="1" x14ac:dyDescent="0.2">
      <c r="A54" s="62" t="s">
        <v>52</v>
      </c>
      <c r="B54" s="17"/>
      <c r="C54" s="17"/>
      <c r="D54" s="17"/>
      <c r="E54" s="17"/>
      <c r="F54" s="18"/>
      <c r="G54" s="63" t="s">
        <v>53</v>
      </c>
      <c r="H54" s="17"/>
      <c r="I54" s="17"/>
      <c r="J54" s="17"/>
      <c r="K54" s="17"/>
      <c r="L54" s="59" t="s">
        <v>56</v>
      </c>
      <c r="M54" s="30"/>
      <c r="N54" s="37" t="s">
        <v>57</v>
      </c>
      <c r="O54" s="29"/>
      <c r="P54" s="29"/>
      <c r="Q54" s="29"/>
      <c r="R54" s="135"/>
      <c r="S54" s="32"/>
    </row>
    <row r="55" spans="1:19" ht="20.25" customHeight="1" x14ac:dyDescent="0.2">
      <c r="A55" s="65" t="s">
        <v>18</v>
      </c>
      <c r="B55" s="15"/>
      <c r="C55" s="15"/>
      <c r="D55" s="15"/>
      <c r="E55" s="15"/>
      <c r="F55" s="12"/>
      <c r="G55" s="66"/>
      <c r="H55" s="15"/>
      <c r="I55" s="15"/>
      <c r="J55" s="15"/>
      <c r="K55" s="15"/>
      <c r="L55" s="41">
        <v>28</v>
      </c>
      <c r="M55" s="45" t="s">
        <v>58</v>
      </c>
      <c r="N55" s="20"/>
      <c r="O55" s="20"/>
      <c r="P55" s="20"/>
      <c r="Q55" s="16"/>
      <c r="R55" s="118">
        <v>0</v>
      </c>
      <c r="S55" s="46"/>
    </row>
    <row r="56" spans="1:19" ht="20.25" customHeight="1" x14ac:dyDescent="0.2">
      <c r="A56" s="10"/>
      <c r="B56" s="11"/>
      <c r="C56" s="11"/>
      <c r="D56" s="11"/>
      <c r="E56" s="11"/>
      <c r="F56" s="14"/>
      <c r="G56" s="60"/>
      <c r="H56" s="11"/>
      <c r="I56" s="11"/>
      <c r="J56" s="11"/>
      <c r="K56" s="11"/>
      <c r="L56" s="41">
        <v>29</v>
      </c>
      <c r="M56" s="45" t="s">
        <v>59</v>
      </c>
      <c r="N56" s="20"/>
      <c r="O56" s="20"/>
      <c r="P56" s="20"/>
      <c r="Q56" s="16"/>
      <c r="R56" s="118">
        <v>0</v>
      </c>
      <c r="S56" s="46"/>
    </row>
    <row r="57" spans="1:19" ht="20.25" customHeight="1" x14ac:dyDescent="0.2">
      <c r="A57" s="71" t="s">
        <v>52</v>
      </c>
      <c r="B57" s="22"/>
      <c r="C57" s="22"/>
      <c r="D57" s="22"/>
      <c r="E57" s="22"/>
      <c r="F57" s="72"/>
      <c r="G57" s="73" t="s">
        <v>53</v>
      </c>
      <c r="H57" s="22"/>
      <c r="I57" s="22"/>
      <c r="J57" s="22"/>
      <c r="K57" s="22"/>
      <c r="L57" s="51">
        <v>30</v>
      </c>
      <c r="M57" s="52" t="s">
        <v>60</v>
      </c>
      <c r="N57" s="53"/>
      <c r="O57" s="53"/>
      <c r="P57" s="53"/>
      <c r="Q57" s="54"/>
      <c r="R57" s="113">
        <v>0</v>
      </c>
      <c r="S57" s="74"/>
    </row>
    <row r="58" spans="1:19" x14ac:dyDescent="0.2">
      <c r="A58" s="136"/>
      <c r="B58" s="136"/>
      <c r="C58" s="136"/>
      <c r="D58" s="136"/>
      <c r="E58" s="136"/>
      <c r="F58" s="136"/>
      <c r="G58" s="136"/>
      <c r="H58" s="136"/>
      <c r="I58" s="136"/>
      <c r="J58" s="136"/>
      <c r="K58" s="136"/>
      <c r="L58" s="136"/>
      <c r="M58" s="136"/>
      <c r="N58" s="136"/>
      <c r="O58" s="136"/>
      <c r="P58" s="136"/>
      <c r="Q58" s="136"/>
      <c r="R58" s="136"/>
    </row>
    <row r="59" spans="1:19" x14ac:dyDescent="0.2">
      <c r="A59" s="136"/>
      <c r="B59" s="136"/>
      <c r="C59" s="136"/>
      <c r="D59" s="136"/>
      <c r="E59" s="136"/>
      <c r="F59" s="136"/>
      <c r="G59" s="136"/>
      <c r="H59" s="136"/>
      <c r="I59" s="136"/>
      <c r="J59" s="136"/>
      <c r="K59" s="136"/>
      <c r="L59" s="136"/>
      <c r="M59" s="136"/>
      <c r="N59" s="136"/>
      <c r="O59" s="136"/>
      <c r="P59" s="136"/>
      <c r="Q59" s="136"/>
      <c r="R59" s="136"/>
    </row>
    <row r="60" spans="1:19" ht="27" customHeight="1" x14ac:dyDescent="0.2">
      <c r="A60" s="294"/>
      <c r="B60" s="294"/>
      <c r="C60" s="294"/>
      <c r="D60" s="294"/>
      <c r="E60" s="294"/>
      <c r="F60" s="294"/>
      <c r="G60" s="294"/>
      <c r="H60" s="294"/>
      <c r="I60" s="294"/>
      <c r="J60" s="294"/>
      <c r="K60" s="294"/>
      <c r="L60" s="294"/>
      <c r="M60" s="294"/>
      <c r="N60" s="294"/>
      <c r="O60" s="294"/>
      <c r="P60" s="294"/>
      <c r="Q60" s="294"/>
      <c r="R60" s="294"/>
    </row>
    <row r="61" spans="1:19" x14ac:dyDescent="0.2">
      <c r="A61" s="136"/>
      <c r="B61" s="136"/>
      <c r="C61" s="136"/>
      <c r="D61" s="136"/>
      <c r="E61" s="136"/>
      <c r="F61" s="136"/>
      <c r="G61" s="136"/>
      <c r="H61" s="136"/>
      <c r="I61" s="136"/>
      <c r="J61" s="136"/>
      <c r="K61" s="136"/>
      <c r="L61" s="136"/>
      <c r="M61" s="136"/>
      <c r="N61" s="136"/>
      <c r="O61" s="136"/>
      <c r="P61" s="136"/>
      <c r="Q61" s="136"/>
      <c r="R61" s="136"/>
    </row>
  </sheetData>
  <sheetProtection formatCells="0" formatColumns="0" formatRows="0" insertColumns="0" insertRows="0" insertHyperlinks="0" deleteColumns="0" deleteRows="0" sort="0" autoFilter="0" pivotTables="0"/>
  <mergeCells count="5">
    <mergeCell ref="E5:J5"/>
    <mergeCell ref="E7:J7"/>
    <mergeCell ref="E9:J9"/>
    <mergeCell ref="P9:R9"/>
    <mergeCell ref="A60:R60"/>
  </mergeCells>
  <printOptions horizontalCentered="1" verticalCentered="1"/>
  <pageMargins left="0.59055118110236227" right="0.59055118110236227" top="0.9055118110236221" bottom="0.9055118110236221" header="0.51181102362204722" footer="0.51181102362204722"/>
  <pageSetup paperSize="9" scale="94" orientation="portrait" errors="blank" horizontalDpi="200" verticalDpi="200" r:id="rId1"/>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pageSetUpPr fitToPage="1"/>
  </sheetPr>
  <dimension ref="A1:D36"/>
  <sheetViews>
    <sheetView showGridLines="0" workbookViewId="0">
      <selection activeCell="B51" sqref="B51"/>
    </sheetView>
  </sheetViews>
  <sheetFormatPr defaultRowHeight="11.25" x14ac:dyDescent="0.2"/>
  <cols>
    <col min="1" max="1" width="11.7109375" style="160" customWidth="1"/>
    <col min="2" max="2" width="62.85546875" style="160" customWidth="1"/>
    <col min="3" max="3" width="13.5703125" style="160" customWidth="1"/>
    <col min="4" max="4" width="9.140625" style="161"/>
    <col min="5" max="16384" width="9.140625" style="160"/>
  </cols>
  <sheetData>
    <row r="1" spans="1:4" s="2" customFormat="1" ht="18" x14ac:dyDescent="0.25">
      <c r="A1" s="78" t="s">
        <v>79</v>
      </c>
      <c r="B1" s="87"/>
      <c r="C1" s="87"/>
      <c r="D1" s="75"/>
    </row>
    <row r="2" spans="1:4" s="2" customFormat="1" ht="12.75" x14ac:dyDescent="0.2">
      <c r="A2" s="79" t="s">
        <v>61</v>
      </c>
      <c r="B2" s="81" t="str">
        <f>'Krycí list'!E5</f>
        <v>Odborné učebny</v>
      </c>
      <c r="C2" s="88"/>
      <c r="D2" s="75"/>
    </row>
    <row r="3" spans="1:4" s="2" customFormat="1" ht="12.75" x14ac:dyDescent="0.2">
      <c r="A3" s="79" t="s">
        <v>62</v>
      </c>
      <c r="B3" s="81" t="str">
        <f>'Krycí list'!E7</f>
        <v>Základní škola Bosonožská 9 
625 00 Brno - Starý Lískovec</v>
      </c>
      <c r="C3" s="89"/>
      <c r="D3" s="75"/>
    </row>
    <row r="4" spans="1:4" s="2" customFormat="1" ht="12.75" x14ac:dyDescent="0.2">
      <c r="A4" s="79" t="s">
        <v>63</v>
      </c>
      <c r="B4" s="81" t="str">
        <f>'Krycí list'!E9</f>
        <v>NEOCENĚNÝ SOUPIS PRACÍ A DODÁVEK A SLUŽEB</v>
      </c>
      <c r="C4" s="89"/>
      <c r="D4" s="75"/>
    </row>
    <row r="5" spans="1:4" s="2" customFormat="1" ht="12.75" x14ac:dyDescent="0.2">
      <c r="A5" s="80" t="s">
        <v>64</v>
      </c>
      <c r="B5" s="81" t="str">
        <f>'Krycí list'!P5</f>
        <v xml:space="preserve"> </v>
      </c>
      <c r="C5" s="89"/>
      <c r="D5" s="75"/>
    </row>
    <row r="6" spans="1:4" s="2" customFormat="1" ht="6" customHeight="1" x14ac:dyDescent="0.2">
      <c r="A6" s="80"/>
      <c r="B6" s="81"/>
      <c r="C6" s="89"/>
      <c r="D6" s="75"/>
    </row>
    <row r="7" spans="1:4" s="2" customFormat="1" ht="12.75" x14ac:dyDescent="0.2">
      <c r="A7" s="90" t="s">
        <v>65</v>
      </c>
      <c r="B7" s="81" t="str">
        <f>'Krycí list'!E26</f>
        <v>Základní škola Bosonožská</v>
      </c>
      <c r="C7" s="89"/>
      <c r="D7" s="75"/>
    </row>
    <row r="8" spans="1:4" s="2" customFormat="1" ht="12.75" x14ac:dyDescent="0.2">
      <c r="A8" s="90" t="s">
        <v>66</v>
      </c>
      <c r="B8" s="81" t="str">
        <f>'Krycí list'!E28</f>
        <v xml:space="preserve"> </v>
      </c>
      <c r="C8" s="89"/>
      <c r="D8" s="75"/>
    </row>
    <row r="9" spans="1:4" s="2" customFormat="1" ht="12.75" x14ac:dyDescent="0.2">
      <c r="A9" s="90" t="s">
        <v>67</v>
      </c>
      <c r="B9" s="82" t="str">
        <f>'Krycí list'!O31</f>
        <v>02/2024</v>
      </c>
      <c r="C9" s="89"/>
      <c r="D9" s="75"/>
    </row>
    <row r="10" spans="1:4" s="2" customFormat="1" ht="6.75" customHeight="1" x14ac:dyDescent="0.2">
      <c r="A10" s="87"/>
      <c r="B10" s="87"/>
      <c r="C10" s="87"/>
      <c r="D10" s="75"/>
    </row>
    <row r="11" spans="1:4" s="2" customFormat="1" ht="12.75" x14ac:dyDescent="0.2">
      <c r="A11" s="83" t="s">
        <v>68</v>
      </c>
      <c r="B11" s="84" t="s">
        <v>69</v>
      </c>
      <c r="C11" s="91" t="s">
        <v>70</v>
      </c>
      <c r="D11" s="75"/>
    </row>
    <row r="12" spans="1:4" s="2" customFormat="1" ht="12.75" x14ac:dyDescent="0.2">
      <c r="A12" s="85">
        <v>1</v>
      </c>
      <c r="B12" s="86">
        <v>2</v>
      </c>
      <c r="C12" s="92">
        <v>3</v>
      </c>
      <c r="D12" s="75"/>
    </row>
    <row r="13" spans="1:4" s="2" customFormat="1" ht="4.5" customHeight="1" x14ac:dyDescent="0.2">
      <c r="A13" s="93"/>
      <c r="B13" s="94"/>
      <c r="C13" s="94"/>
      <c r="D13" s="75"/>
    </row>
    <row r="14" spans="1:4" s="1" customFormat="1" ht="12" customHeight="1" x14ac:dyDescent="0.2">
      <c r="A14" s="274" t="s">
        <v>156</v>
      </c>
      <c r="B14" s="167" t="str">
        <f>'družina 37'!E14</f>
        <v>Nábytek</v>
      </c>
      <c r="C14" s="275">
        <f>'družina 37'!I14</f>
        <v>0</v>
      </c>
    </row>
    <row r="15" spans="1:4" s="76" customFormat="1" ht="12" customHeight="1" x14ac:dyDescent="0.2">
      <c r="A15" s="274" t="s">
        <v>157</v>
      </c>
      <c r="B15" s="167" t="str">
        <f>'družina 46'!E14</f>
        <v>Nábytek</v>
      </c>
      <c r="C15" s="275">
        <f>'družina 46'!I14</f>
        <v>0</v>
      </c>
    </row>
    <row r="16" spans="1:4" s="76" customFormat="1" ht="12" customHeight="1" x14ac:dyDescent="0.2">
      <c r="A16" s="274" t="s">
        <v>158</v>
      </c>
      <c r="B16" s="167" t="str">
        <f>'družina 47'!E14</f>
        <v>Nábytek</v>
      </c>
      <c r="C16" s="275">
        <f>'družina 47'!I14</f>
        <v>0</v>
      </c>
    </row>
    <row r="17" spans="1:4" s="158" customFormat="1" ht="12" customHeight="1" x14ac:dyDescent="0.2">
      <c r="A17" s="274" t="s">
        <v>159</v>
      </c>
      <c r="B17" s="167" t="str">
        <f>'fyz,che'!E14</f>
        <v>Nábytek</v>
      </c>
      <c r="C17" s="275">
        <f>'fyz,che'!I14</f>
        <v>0</v>
      </c>
      <c r="D17" s="159"/>
    </row>
    <row r="18" spans="1:4" s="158" customFormat="1" ht="12" customHeight="1" x14ac:dyDescent="0.2">
      <c r="A18" s="274" t="s">
        <v>160</v>
      </c>
      <c r="B18" s="167" t="str">
        <f>'kabinet 43'!E14</f>
        <v>Nábytek</v>
      </c>
      <c r="C18" s="275">
        <f>'kabinet 43'!I14</f>
        <v>0</v>
      </c>
      <c r="D18" s="159"/>
    </row>
    <row r="19" spans="1:4" s="158" customFormat="1" ht="12" customHeight="1" x14ac:dyDescent="0.2">
      <c r="A19" s="274" t="s">
        <v>161</v>
      </c>
      <c r="B19" s="167" t="str">
        <f>'matematika 45'!E14</f>
        <v>Nábytek</v>
      </c>
      <c r="C19" s="275">
        <f>'matematika 45'!I14</f>
        <v>0</v>
      </c>
      <c r="D19" s="159"/>
    </row>
    <row r="20" spans="1:4" x14ac:dyDescent="0.2">
      <c r="A20" s="274" t="s">
        <v>162</v>
      </c>
      <c r="B20" s="167" t="str">
        <f>polytechnika!E14</f>
        <v>Nábytek</v>
      </c>
      <c r="C20" s="275">
        <f>polytechnika!I14</f>
        <v>0</v>
      </c>
      <c r="D20" s="172"/>
    </row>
    <row r="21" spans="1:4" x14ac:dyDescent="0.2">
      <c r="A21" s="274" t="s">
        <v>163</v>
      </c>
      <c r="B21" s="167" t="str">
        <f>'přírodověda 44'!E14</f>
        <v>Nábytek</v>
      </c>
      <c r="C21" s="275">
        <f>'přírodověda 44'!I14</f>
        <v>0</v>
      </c>
      <c r="D21" s="172"/>
    </row>
    <row r="22" spans="1:4" x14ac:dyDescent="0.2">
      <c r="A22" s="274" t="s">
        <v>164</v>
      </c>
      <c r="B22" s="167" t="str">
        <f>robotika!E14</f>
        <v>Nábytek</v>
      </c>
      <c r="C22" s="275">
        <f>robotika!I14</f>
        <v>0</v>
      </c>
    </row>
    <row r="23" spans="1:4" x14ac:dyDescent="0.2">
      <c r="A23" s="175"/>
      <c r="B23" s="173" t="s">
        <v>91</v>
      </c>
      <c r="C23" s="174">
        <f>SUM(C14:C22)</f>
        <v>0</v>
      </c>
    </row>
    <row r="24" spans="1:4" x14ac:dyDescent="0.2">
      <c r="A24" s="166"/>
      <c r="B24" s="167"/>
      <c r="C24" s="168"/>
    </row>
    <row r="25" spans="1:4" x14ac:dyDescent="0.2">
      <c r="A25" s="175"/>
      <c r="B25" s="169"/>
      <c r="C25" s="170"/>
    </row>
    <row r="26" spans="1:4" x14ac:dyDescent="0.2">
      <c r="A26" s="175"/>
      <c r="B26" s="169"/>
      <c r="C26" s="170"/>
    </row>
    <row r="27" spans="1:4" x14ac:dyDescent="0.2">
      <c r="A27" s="175"/>
      <c r="B27" s="169"/>
      <c r="C27" s="170"/>
    </row>
    <row r="28" spans="1:4" x14ac:dyDescent="0.2">
      <c r="A28" s="166"/>
      <c r="B28" s="167"/>
      <c r="C28" s="168"/>
    </row>
    <row r="29" spans="1:4" x14ac:dyDescent="0.2">
      <c r="A29" s="176"/>
      <c r="B29" s="169"/>
      <c r="C29" s="170"/>
    </row>
    <row r="30" spans="1:4" x14ac:dyDescent="0.2">
      <c r="A30" s="176"/>
      <c r="B30" s="169"/>
      <c r="C30" s="170"/>
    </row>
    <row r="31" spans="1:4" x14ac:dyDescent="0.2">
      <c r="A31" s="176"/>
      <c r="B31" s="169"/>
      <c r="C31" s="170"/>
    </row>
    <row r="32" spans="1:4" x14ac:dyDescent="0.2">
      <c r="A32" s="176"/>
      <c r="B32" s="169"/>
      <c r="C32" s="170"/>
    </row>
    <row r="33" spans="1:3" x14ac:dyDescent="0.2">
      <c r="A33" s="176"/>
      <c r="B33" s="169"/>
      <c r="C33" s="170"/>
    </row>
    <row r="34" spans="1:3" x14ac:dyDescent="0.2">
      <c r="A34" s="171"/>
      <c r="B34" s="173"/>
      <c r="C34" s="174"/>
    </row>
    <row r="35" spans="1:3" x14ac:dyDescent="0.2">
      <c r="A35" s="171"/>
      <c r="B35" s="171"/>
      <c r="C35" s="171"/>
    </row>
    <row r="36" spans="1:3" x14ac:dyDescent="0.2">
      <c r="A36" s="171"/>
      <c r="B36" s="171"/>
      <c r="C36" s="171"/>
    </row>
  </sheetData>
  <sheetProtection formatCells="0" formatColumns="0" formatRows="0" insertColumns="0" insertRows="0" insertHyperlinks="0" deleteColumns="0" deleteRows="0" sort="0" autoFilter="0" pivotTables="0"/>
  <printOptions horizontalCentered="1"/>
  <pageMargins left="1.1023622047244095" right="1.1023622047244095" top="0.78740157480314965" bottom="0.78740157480314965" header="0.51181102362204722" footer="0.51181102362204722"/>
  <pageSetup paperSize="9" scale="89" fitToHeight="999" orientation="portrait" errors="blank" horizontalDpi="8189" verticalDpi="8189"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pageSetUpPr fitToPage="1"/>
  </sheetPr>
  <dimension ref="A1:W31"/>
  <sheetViews>
    <sheetView showGridLines="0" topLeftCell="A23" zoomScaleNormal="100" workbookViewId="0">
      <selection activeCell="E17" sqref="E17"/>
    </sheetView>
  </sheetViews>
  <sheetFormatPr defaultRowHeight="12.75" x14ac:dyDescent="0.2"/>
  <cols>
    <col min="1" max="1" width="5.5703125" style="247" customWidth="1"/>
    <col min="2" max="2" width="4.42578125" style="250" customWidth="1"/>
    <col min="3" max="3" width="6.42578125" style="250" customWidth="1"/>
    <col min="4" max="4" width="12.7109375" style="258" customWidth="1"/>
    <col min="5" max="5" width="96" style="262" customWidth="1"/>
    <col min="6" max="6" width="7.7109375" style="250" customWidth="1"/>
    <col min="7" max="7" width="9.85546875" style="247" customWidth="1"/>
    <col min="8" max="8" width="13.28515625" style="247" customWidth="1"/>
    <col min="9" max="9" width="15.5703125" style="247" customWidth="1"/>
    <col min="10" max="10" width="6.7109375" style="247" customWidth="1"/>
    <col min="11" max="11" width="15.5703125" style="247" customWidth="1"/>
    <col min="12" max="23" width="9.140625" style="247"/>
    <col min="24" max="16384" width="9.140625" style="136"/>
  </cols>
  <sheetData>
    <row r="1" spans="1:23" s="267" customFormat="1" ht="18" x14ac:dyDescent="0.2">
      <c r="A1" s="269" t="s">
        <v>94</v>
      </c>
      <c r="B1" s="270"/>
      <c r="C1" s="270"/>
      <c r="D1" s="256"/>
      <c r="E1" s="256"/>
      <c r="F1" s="270"/>
      <c r="G1" s="270"/>
      <c r="H1" s="270"/>
      <c r="I1" s="270"/>
      <c r="J1" s="270"/>
      <c r="K1" s="270"/>
    </row>
    <row r="2" spans="1:23" s="267" customFormat="1" x14ac:dyDescent="0.2">
      <c r="A2" s="271" t="s">
        <v>61</v>
      </c>
      <c r="B2" s="270"/>
      <c r="C2" s="138" t="str">
        <f>'Krycí list'!E5</f>
        <v>Odborné učebny</v>
      </c>
      <c r="D2" s="252"/>
      <c r="E2" s="252"/>
      <c r="F2" s="270"/>
      <c r="G2" s="270"/>
      <c r="H2" s="270"/>
      <c r="I2" s="270"/>
      <c r="J2" s="270"/>
      <c r="K2" s="270"/>
    </row>
    <row r="3" spans="1:23" s="267" customFormat="1" x14ac:dyDescent="0.2">
      <c r="A3" s="271" t="s">
        <v>62</v>
      </c>
      <c r="B3" s="270"/>
      <c r="C3" s="297" t="str">
        <f>'Krycí list'!E7</f>
        <v>Základní škola Bosonožská 9 
625 00 Brno - Starý Lískovec</v>
      </c>
      <c r="D3" s="296"/>
      <c r="E3" s="296"/>
      <c r="F3" s="270"/>
      <c r="G3" s="270"/>
      <c r="H3" s="270"/>
      <c r="I3" s="138"/>
      <c r="J3" s="270"/>
      <c r="K3" s="270"/>
    </row>
    <row r="4" spans="1:23" s="267" customFormat="1" x14ac:dyDescent="0.2">
      <c r="A4" s="271" t="s">
        <v>63</v>
      </c>
      <c r="B4" s="270"/>
      <c r="C4" s="138" t="str">
        <f>'Krycí list'!E9</f>
        <v>NEOCENĚNÝ SOUPIS PRACÍ A DODÁVEK A SLUŽEB</v>
      </c>
      <c r="D4" s="252"/>
      <c r="E4" s="252"/>
      <c r="F4" s="270"/>
      <c r="G4" s="270"/>
      <c r="H4" s="270"/>
      <c r="I4" s="138"/>
      <c r="J4" s="270"/>
      <c r="K4" s="270"/>
    </row>
    <row r="5" spans="1:23" s="267" customFormat="1" x14ac:dyDescent="0.2">
      <c r="A5" s="270" t="s">
        <v>71</v>
      </c>
      <c r="B5" s="270"/>
      <c r="C5" s="138" t="str">
        <f>'Krycí list'!P5</f>
        <v xml:space="preserve"> </v>
      </c>
      <c r="D5" s="252"/>
      <c r="E5" s="252"/>
      <c r="F5" s="270"/>
      <c r="G5" s="270"/>
      <c r="H5" s="270"/>
      <c r="I5" s="138"/>
      <c r="J5" s="270"/>
      <c r="K5" s="270"/>
    </row>
    <row r="6" spans="1:23" s="267" customFormat="1" x14ac:dyDescent="0.2">
      <c r="A6" s="270"/>
      <c r="B6" s="270"/>
      <c r="C6" s="138"/>
      <c r="D6" s="252"/>
      <c r="E6" s="252"/>
      <c r="F6" s="270"/>
      <c r="G6" s="270"/>
      <c r="H6" s="270"/>
      <c r="I6" s="138"/>
      <c r="J6" s="270"/>
      <c r="K6" s="270"/>
    </row>
    <row r="7" spans="1:23" s="267" customFormat="1" x14ac:dyDescent="0.2">
      <c r="A7" s="270" t="s">
        <v>65</v>
      </c>
      <c r="B7" s="270"/>
      <c r="C7" s="297" t="str">
        <f>'Krycí list'!E26</f>
        <v>Základní škola Bosonožská</v>
      </c>
      <c r="D7" s="296"/>
      <c r="E7" s="296"/>
      <c r="F7" s="270"/>
      <c r="G7" s="270"/>
      <c r="H7" s="270"/>
      <c r="I7" s="138"/>
      <c r="J7" s="270"/>
      <c r="K7" s="270"/>
    </row>
    <row r="8" spans="1:23" s="267" customFormat="1" x14ac:dyDescent="0.2">
      <c r="A8" s="270" t="s">
        <v>66</v>
      </c>
      <c r="B8" s="270"/>
      <c r="C8" s="297" t="str">
        <f>'Krycí list'!E28</f>
        <v xml:space="preserve"> </v>
      </c>
      <c r="D8" s="296"/>
      <c r="E8" s="252"/>
      <c r="F8" s="270"/>
      <c r="G8" s="270"/>
      <c r="H8" s="270"/>
      <c r="I8" s="138"/>
      <c r="J8" s="270"/>
      <c r="K8" s="270"/>
    </row>
    <row r="9" spans="1:23" s="267" customFormat="1" x14ac:dyDescent="0.2">
      <c r="A9" s="270" t="s">
        <v>67</v>
      </c>
      <c r="B9" s="270"/>
      <c r="C9" s="295" t="str">
        <f>'Krycí list'!O31</f>
        <v>02/2024</v>
      </c>
      <c r="D9" s="296"/>
      <c r="E9" s="252"/>
      <c r="F9" s="270"/>
      <c r="G9" s="270"/>
      <c r="H9" s="270"/>
      <c r="I9" s="138"/>
      <c r="J9" s="270"/>
      <c r="K9" s="270"/>
    </row>
    <row r="10" spans="1:23" s="267" customFormat="1" x14ac:dyDescent="0.2">
      <c r="A10" s="270"/>
      <c r="B10" s="270"/>
      <c r="C10" s="270"/>
      <c r="D10" s="256"/>
      <c r="E10" s="256"/>
      <c r="F10" s="270"/>
      <c r="G10" s="270"/>
      <c r="H10" s="270"/>
      <c r="I10" s="270"/>
      <c r="J10" s="270"/>
      <c r="K10" s="270"/>
    </row>
    <row r="11" spans="1:23" s="268" customFormat="1" ht="38.25" x14ac:dyDescent="0.2">
      <c r="A11" s="139" t="s">
        <v>72</v>
      </c>
      <c r="B11" s="140" t="s">
        <v>73</v>
      </c>
      <c r="C11" s="140" t="s">
        <v>74</v>
      </c>
      <c r="D11" s="140" t="s">
        <v>75</v>
      </c>
      <c r="E11" s="140" t="s">
        <v>89</v>
      </c>
      <c r="F11" s="140" t="s">
        <v>76</v>
      </c>
      <c r="G11" s="140" t="s">
        <v>77</v>
      </c>
      <c r="H11" s="140" t="s">
        <v>92</v>
      </c>
      <c r="I11" s="140" t="s">
        <v>93</v>
      </c>
      <c r="J11" s="140" t="s">
        <v>78</v>
      </c>
      <c r="K11" s="140" t="s">
        <v>90</v>
      </c>
    </row>
    <row r="12" spans="1:23" s="250" customFormat="1" x14ac:dyDescent="0.2">
      <c r="A12" s="153">
        <v>1</v>
      </c>
      <c r="B12" s="154">
        <v>2</v>
      </c>
      <c r="C12" s="154">
        <v>3</v>
      </c>
      <c r="D12" s="141">
        <v>4</v>
      </c>
      <c r="E12" s="141">
        <v>5</v>
      </c>
      <c r="F12" s="154">
        <v>6</v>
      </c>
      <c r="G12" s="154">
        <v>7</v>
      </c>
      <c r="H12" s="154">
        <v>8</v>
      </c>
      <c r="I12" s="154">
        <v>9</v>
      </c>
      <c r="J12" s="154">
        <v>10</v>
      </c>
      <c r="K12" s="154">
        <v>11</v>
      </c>
    </row>
    <row r="13" spans="1:23" x14ac:dyDescent="0.2">
      <c r="A13" s="246"/>
      <c r="B13" s="249"/>
      <c r="C13" s="249"/>
      <c r="D13" s="257"/>
      <c r="E13" s="259"/>
      <c r="F13" s="249"/>
      <c r="G13" s="246"/>
      <c r="H13" s="246"/>
      <c r="I13" s="246"/>
      <c r="J13" s="246"/>
      <c r="K13" s="246"/>
    </row>
    <row r="14" spans="1:23" s="142" customFormat="1" x14ac:dyDescent="0.2">
      <c r="A14" s="216"/>
      <c r="B14" s="145"/>
      <c r="C14" s="145"/>
      <c r="D14" s="253" t="s">
        <v>82</v>
      </c>
      <c r="E14" s="162" t="s">
        <v>81</v>
      </c>
      <c r="F14" s="263"/>
      <c r="G14" s="264"/>
      <c r="H14" s="264"/>
      <c r="I14" s="163">
        <f>+I15</f>
        <v>0</v>
      </c>
      <c r="J14" s="148"/>
      <c r="K14" s="147"/>
      <c r="L14" s="264"/>
      <c r="M14" s="264"/>
      <c r="N14" s="264"/>
      <c r="O14" s="264"/>
      <c r="P14" s="264"/>
      <c r="Q14" s="264"/>
      <c r="R14" s="264"/>
      <c r="S14" s="264"/>
      <c r="T14" s="264"/>
      <c r="U14" s="264"/>
      <c r="V14" s="264"/>
      <c r="W14" s="264"/>
    </row>
    <row r="15" spans="1:23" s="137" customFormat="1" x14ac:dyDescent="0.2">
      <c r="A15" s="216"/>
      <c r="B15" s="143"/>
      <c r="C15" s="251"/>
      <c r="D15" s="254"/>
      <c r="E15" s="260" t="s">
        <v>81</v>
      </c>
      <c r="F15" s="251"/>
      <c r="G15" s="265"/>
      <c r="H15" s="265"/>
      <c r="I15" s="144">
        <f>SUM(I16:I29)</f>
        <v>0</v>
      </c>
      <c r="J15" s="148"/>
      <c r="K15" s="147"/>
      <c r="L15" s="217"/>
      <c r="M15" s="217"/>
      <c r="N15" s="217"/>
      <c r="O15" s="217"/>
      <c r="P15" s="217"/>
      <c r="Q15" s="217"/>
      <c r="R15" s="217"/>
      <c r="S15" s="217"/>
      <c r="T15" s="217"/>
      <c r="U15" s="217"/>
      <c r="V15" s="217"/>
      <c r="W15" s="217"/>
    </row>
    <row r="16" spans="1:23" s="137" customFormat="1" ht="242.25" x14ac:dyDescent="0.2">
      <c r="A16" s="216">
        <v>1</v>
      </c>
      <c r="B16" s="145"/>
      <c r="C16" s="145" t="s">
        <v>202</v>
      </c>
      <c r="D16" s="277" t="s">
        <v>98</v>
      </c>
      <c r="E16" s="203" t="s">
        <v>166</v>
      </c>
      <c r="F16" s="145" t="s">
        <v>99</v>
      </c>
      <c r="G16" s="146">
        <v>1</v>
      </c>
      <c r="H16" s="147"/>
      <c r="I16" s="147">
        <f t="shared" ref="I16:I29" si="0">ROUND(G16*H16,2)</f>
        <v>0</v>
      </c>
      <c r="J16" s="148">
        <v>21</v>
      </c>
      <c r="K16" s="147">
        <f t="shared" ref="K16:K29" si="1">I16+((I16/100)*J16)</f>
        <v>0</v>
      </c>
      <c r="L16" s="217"/>
      <c r="M16" s="217"/>
      <c r="N16" s="217"/>
      <c r="O16" s="217"/>
      <c r="P16" s="217"/>
      <c r="Q16" s="217"/>
      <c r="R16" s="217"/>
      <c r="S16" s="217"/>
      <c r="T16" s="217"/>
      <c r="U16" s="217"/>
      <c r="V16" s="217"/>
      <c r="W16" s="217"/>
    </row>
    <row r="17" spans="1:23" s="150" customFormat="1" ht="76.5" x14ac:dyDescent="0.2">
      <c r="A17" s="216">
        <v>2</v>
      </c>
      <c r="B17" s="149"/>
      <c r="C17" s="145" t="s">
        <v>203</v>
      </c>
      <c r="D17" s="178" t="s">
        <v>100</v>
      </c>
      <c r="E17" s="164" t="s">
        <v>215</v>
      </c>
      <c r="F17" s="145" t="s">
        <v>99</v>
      </c>
      <c r="G17" s="146">
        <v>8</v>
      </c>
      <c r="H17" s="147"/>
      <c r="I17" s="147">
        <f t="shared" si="0"/>
        <v>0</v>
      </c>
      <c r="J17" s="148">
        <v>21</v>
      </c>
      <c r="K17" s="147">
        <f t="shared" si="1"/>
        <v>0</v>
      </c>
      <c r="L17" s="218"/>
      <c r="M17" s="218"/>
      <c r="N17" s="218"/>
      <c r="O17" s="218"/>
      <c r="P17" s="218"/>
      <c r="Q17" s="218"/>
      <c r="R17" s="218"/>
      <c r="S17" s="218"/>
      <c r="T17" s="218"/>
      <c r="U17" s="218"/>
      <c r="V17" s="218"/>
      <c r="W17" s="218"/>
    </row>
    <row r="18" spans="1:23" s="137" customFormat="1" ht="89.25" x14ac:dyDescent="0.2">
      <c r="A18" s="216">
        <v>3</v>
      </c>
      <c r="B18" s="145"/>
      <c r="C18" s="145" t="s">
        <v>204</v>
      </c>
      <c r="D18" s="178" t="s">
        <v>101</v>
      </c>
      <c r="E18" s="164" t="s">
        <v>167</v>
      </c>
      <c r="F18" s="145" t="s">
        <v>99</v>
      </c>
      <c r="G18" s="146">
        <v>1</v>
      </c>
      <c r="H18" s="147"/>
      <c r="I18" s="147">
        <f t="shared" si="0"/>
        <v>0</v>
      </c>
      <c r="J18" s="148">
        <v>21</v>
      </c>
      <c r="K18" s="147">
        <f t="shared" si="1"/>
        <v>0</v>
      </c>
      <c r="L18" s="217"/>
      <c r="M18" s="217"/>
      <c r="N18" s="217"/>
      <c r="O18" s="217"/>
      <c r="P18" s="217"/>
      <c r="Q18" s="217"/>
      <c r="R18" s="217"/>
      <c r="S18" s="217"/>
      <c r="T18" s="217"/>
      <c r="U18" s="217"/>
      <c r="V18" s="217"/>
      <c r="W18" s="217"/>
    </row>
    <row r="19" spans="1:23" s="150" customFormat="1" ht="140.25" x14ac:dyDescent="0.2">
      <c r="A19" s="216">
        <v>4</v>
      </c>
      <c r="B19" s="149"/>
      <c r="C19" s="145" t="s">
        <v>205</v>
      </c>
      <c r="D19" s="178" t="s">
        <v>102</v>
      </c>
      <c r="E19" s="165" t="s">
        <v>216</v>
      </c>
      <c r="F19" s="145" t="s">
        <v>99</v>
      </c>
      <c r="G19" s="146">
        <v>4</v>
      </c>
      <c r="H19" s="147"/>
      <c r="I19" s="147">
        <f t="shared" si="0"/>
        <v>0</v>
      </c>
      <c r="J19" s="148">
        <v>21</v>
      </c>
      <c r="K19" s="147">
        <f t="shared" si="1"/>
        <v>0</v>
      </c>
      <c r="L19" s="218"/>
      <c r="M19" s="218"/>
      <c r="N19" s="218"/>
      <c r="O19" s="218"/>
      <c r="P19" s="218"/>
      <c r="Q19" s="218"/>
      <c r="R19" s="218"/>
      <c r="S19" s="218"/>
      <c r="T19" s="218"/>
      <c r="U19" s="218"/>
      <c r="V19" s="218"/>
      <c r="W19" s="218"/>
    </row>
    <row r="20" spans="1:23" s="150" customFormat="1" ht="89.25" x14ac:dyDescent="0.2">
      <c r="A20" s="216">
        <v>5</v>
      </c>
      <c r="B20" s="149"/>
      <c r="C20" s="145" t="s">
        <v>206</v>
      </c>
      <c r="D20" s="178" t="s">
        <v>103</v>
      </c>
      <c r="E20" s="164" t="s">
        <v>168</v>
      </c>
      <c r="F20" s="145" t="s">
        <v>99</v>
      </c>
      <c r="G20" s="146">
        <v>1</v>
      </c>
      <c r="H20" s="147"/>
      <c r="I20" s="147">
        <f t="shared" si="0"/>
        <v>0</v>
      </c>
      <c r="J20" s="148">
        <v>21</v>
      </c>
      <c r="K20" s="147">
        <f t="shared" si="1"/>
        <v>0</v>
      </c>
      <c r="L20" s="218"/>
      <c r="M20" s="218"/>
      <c r="N20" s="218"/>
      <c r="O20" s="218"/>
      <c r="P20" s="218"/>
      <c r="Q20" s="218"/>
      <c r="R20" s="218"/>
      <c r="S20" s="218"/>
      <c r="T20" s="218"/>
      <c r="U20" s="218"/>
      <c r="V20" s="218"/>
      <c r="W20" s="218"/>
    </row>
    <row r="21" spans="1:23" s="137" customFormat="1" ht="102" x14ac:dyDescent="0.2">
      <c r="A21" s="216">
        <v>6</v>
      </c>
      <c r="B21" s="145"/>
      <c r="C21" s="145" t="s">
        <v>207</v>
      </c>
      <c r="D21" s="178" t="s">
        <v>104</v>
      </c>
      <c r="E21" s="164" t="s">
        <v>217</v>
      </c>
      <c r="F21" s="145" t="s">
        <v>99</v>
      </c>
      <c r="G21" s="146">
        <v>1</v>
      </c>
      <c r="H21" s="147"/>
      <c r="I21" s="147">
        <f t="shared" si="0"/>
        <v>0</v>
      </c>
      <c r="J21" s="148">
        <v>21</v>
      </c>
      <c r="K21" s="147">
        <f t="shared" si="1"/>
        <v>0</v>
      </c>
      <c r="L21" s="217"/>
      <c r="M21" s="217"/>
      <c r="N21" s="217"/>
      <c r="O21" s="217"/>
      <c r="P21" s="217"/>
      <c r="Q21" s="217"/>
      <c r="R21" s="217"/>
      <c r="S21" s="217"/>
      <c r="T21" s="217"/>
      <c r="U21" s="217"/>
      <c r="V21" s="217"/>
      <c r="W21" s="217"/>
    </row>
    <row r="22" spans="1:23" s="137" customFormat="1" ht="102" x14ac:dyDescent="0.2">
      <c r="A22" s="216">
        <v>7</v>
      </c>
      <c r="B22" s="145"/>
      <c r="C22" s="145" t="s">
        <v>208</v>
      </c>
      <c r="D22" s="178" t="s">
        <v>105</v>
      </c>
      <c r="E22" s="164" t="s">
        <v>218</v>
      </c>
      <c r="F22" s="145" t="s">
        <v>99</v>
      </c>
      <c r="G22" s="146">
        <v>1</v>
      </c>
      <c r="H22" s="147"/>
      <c r="I22" s="147">
        <f t="shared" si="0"/>
        <v>0</v>
      </c>
      <c r="J22" s="148">
        <v>21</v>
      </c>
      <c r="K22" s="147">
        <f t="shared" si="1"/>
        <v>0</v>
      </c>
      <c r="L22" s="217"/>
      <c r="M22" s="217"/>
      <c r="N22" s="217"/>
      <c r="O22" s="217"/>
      <c r="P22" s="217"/>
      <c r="Q22" s="217"/>
      <c r="R22" s="217"/>
      <c r="S22" s="217"/>
      <c r="T22" s="217"/>
      <c r="U22" s="217"/>
      <c r="V22" s="217"/>
      <c r="W22" s="217"/>
    </row>
    <row r="23" spans="1:23" s="137" customFormat="1" ht="153" x14ac:dyDescent="0.2">
      <c r="A23" s="216">
        <v>8</v>
      </c>
      <c r="B23" s="145"/>
      <c r="C23" s="145" t="s">
        <v>209</v>
      </c>
      <c r="D23" s="178" t="s">
        <v>106</v>
      </c>
      <c r="E23" s="203" t="s">
        <v>219</v>
      </c>
      <c r="F23" s="145" t="s">
        <v>99</v>
      </c>
      <c r="G23" s="146">
        <v>1</v>
      </c>
      <c r="H23" s="147"/>
      <c r="I23" s="147">
        <f t="shared" si="0"/>
        <v>0</v>
      </c>
      <c r="J23" s="148">
        <v>21</v>
      </c>
      <c r="K23" s="147">
        <f t="shared" si="1"/>
        <v>0</v>
      </c>
      <c r="L23" s="217"/>
      <c r="M23" s="217"/>
      <c r="N23" s="217"/>
      <c r="O23" s="217"/>
      <c r="P23" s="217"/>
      <c r="Q23" s="217"/>
      <c r="R23" s="217"/>
      <c r="S23" s="217"/>
      <c r="T23" s="217"/>
      <c r="U23" s="217"/>
      <c r="V23" s="217"/>
      <c r="W23" s="217"/>
    </row>
    <row r="24" spans="1:23" s="137" customFormat="1" ht="102" x14ac:dyDescent="0.2">
      <c r="A24" s="216">
        <v>9</v>
      </c>
      <c r="B24" s="145"/>
      <c r="C24" s="145" t="s">
        <v>210</v>
      </c>
      <c r="D24" s="178" t="s">
        <v>107</v>
      </c>
      <c r="E24" s="164" t="s">
        <v>220</v>
      </c>
      <c r="F24" s="145" t="s">
        <v>99</v>
      </c>
      <c r="G24" s="146">
        <v>1</v>
      </c>
      <c r="H24" s="147"/>
      <c r="I24" s="147">
        <f t="shared" si="0"/>
        <v>0</v>
      </c>
      <c r="J24" s="148">
        <v>21</v>
      </c>
      <c r="K24" s="147">
        <f t="shared" si="1"/>
        <v>0</v>
      </c>
      <c r="L24" s="217"/>
      <c r="M24" s="217"/>
      <c r="N24" s="217"/>
      <c r="O24" s="217"/>
      <c r="P24" s="217"/>
      <c r="Q24" s="217"/>
      <c r="R24" s="217"/>
      <c r="S24" s="217"/>
      <c r="T24" s="217"/>
      <c r="U24" s="217"/>
      <c r="V24" s="217"/>
      <c r="W24" s="217"/>
    </row>
    <row r="25" spans="1:23" s="150" customFormat="1" ht="25.5" x14ac:dyDescent="0.2">
      <c r="A25" s="216">
        <v>10</v>
      </c>
      <c r="B25" s="149"/>
      <c r="C25" s="145" t="s">
        <v>211</v>
      </c>
      <c r="D25" s="178" t="s">
        <v>108</v>
      </c>
      <c r="E25" s="164" t="s">
        <v>170</v>
      </c>
      <c r="F25" s="145" t="s">
        <v>99</v>
      </c>
      <c r="G25" s="146">
        <v>24</v>
      </c>
      <c r="H25" s="147"/>
      <c r="I25" s="147">
        <f t="shared" si="0"/>
        <v>0</v>
      </c>
      <c r="J25" s="148">
        <v>21</v>
      </c>
      <c r="K25" s="147">
        <f t="shared" si="1"/>
        <v>0</v>
      </c>
      <c r="L25" s="218"/>
      <c r="M25" s="218"/>
      <c r="N25" s="218"/>
      <c r="O25" s="218"/>
      <c r="P25" s="218"/>
      <c r="Q25" s="218"/>
      <c r="R25" s="218"/>
      <c r="S25" s="218"/>
      <c r="T25" s="218"/>
      <c r="U25" s="218"/>
      <c r="V25" s="218"/>
      <c r="W25" s="218"/>
    </row>
    <row r="26" spans="1:23" s="150" customFormat="1" ht="76.5" x14ac:dyDescent="0.2">
      <c r="A26" s="216">
        <v>11</v>
      </c>
      <c r="B26" s="149"/>
      <c r="C26" s="145" t="s">
        <v>212</v>
      </c>
      <c r="D26" s="178" t="s">
        <v>109</v>
      </c>
      <c r="E26" s="164" t="s">
        <v>221</v>
      </c>
      <c r="F26" s="145" t="s">
        <v>99</v>
      </c>
      <c r="G26" s="146">
        <v>6</v>
      </c>
      <c r="H26" s="147"/>
      <c r="I26" s="147">
        <f t="shared" si="0"/>
        <v>0</v>
      </c>
      <c r="J26" s="148">
        <v>21</v>
      </c>
      <c r="K26" s="147">
        <f t="shared" si="1"/>
        <v>0</v>
      </c>
      <c r="L26" s="218"/>
      <c r="M26" s="218"/>
      <c r="N26" s="218"/>
      <c r="O26" s="218"/>
      <c r="P26" s="218"/>
      <c r="Q26" s="218"/>
      <c r="R26" s="218"/>
      <c r="S26" s="218"/>
      <c r="T26" s="218"/>
      <c r="U26" s="218"/>
      <c r="V26" s="218"/>
      <c r="W26" s="218"/>
    </row>
    <row r="27" spans="1:23" s="137" customFormat="1" ht="89.25" x14ac:dyDescent="0.2">
      <c r="A27" s="216">
        <v>12</v>
      </c>
      <c r="B27" s="145"/>
      <c r="C27" s="145" t="s">
        <v>213</v>
      </c>
      <c r="D27" s="178" t="s">
        <v>110</v>
      </c>
      <c r="E27" s="164" t="s">
        <v>113</v>
      </c>
      <c r="F27" s="145" t="s">
        <v>99</v>
      </c>
      <c r="G27" s="146">
        <v>2</v>
      </c>
      <c r="H27" s="147"/>
      <c r="I27" s="147">
        <f t="shared" si="0"/>
        <v>0</v>
      </c>
      <c r="J27" s="148">
        <v>21</v>
      </c>
      <c r="K27" s="147">
        <f t="shared" si="1"/>
        <v>0</v>
      </c>
      <c r="L27" s="217"/>
      <c r="M27" s="217"/>
      <c r="N27" s="217"/>
      <c r="O27" s="217"/>
      <c r="P27" s="217"/>
      <c r="Q27" s="217"/>
      <c r="R27" s="217"/>
      <c r="S27" s="217"/>
      <c r="T27" s="217"/>
      <c r="U27" s="217"/>
      <c r="V27" s="217"/>
      <c r="W27" s="217"/>
    </row>
    <row r="28" spans="1:23" s="150" customFormat="1" ht="76.5" x14ac:dyDescent="0.2">
      <c r="A28" s="216">
        <v>13</v>
      </c>
      <c r="B28" s="149"/>
      <c r="C28" s="145" t="s">
        <v>214</v>
      </c>
      <c r="D28" s="178" t="s">
        <v>111</v>
      </c>
      <c r="E28" s="164" t="s">
        <v>222</v>
      </c>
      <c r="F28" s="145" t="s">
        <v>99</v>
      </c>
      <c r="G28" s="146">
        <v>1</v>
      </c>
      <c r="H28" s="147"/>
      <c r="I28" s="147">
        <f t="shared" si="0"/>
        <v>0</v>
      </c>
      <c r="J28" s="148">
        <v>21</v>
      </c>
      <c r="K28" s="147">
        <f t="shared" si="1"/>
        <v>0</v>
      </c>
      <c r="L28" s="218"/>
      <c r="M28" s="218"/>
      <c r="N28" s="218"/>
      <c r="O28" s="218"/>
      <c r="P28" s="218"/>
      <c r="Q28" s="218"/>
      <c r="R28" s="218"/>
      <c r="S28" s="218"/>
      <c r="T28" s="218"/>
      <c r="U28" s="218"/>
      <c r="V28" s="218"/>
      <c r="W28" s="218"/>
    </row>
    <row r="29" spans="1:23" s="150" customFormat="1" ht="63.75" x14ac:dyDescent="0.2">
      <c r="A29" s="216">
        <v>14</v>
      </c>
      <c r="B29" s="149"/>
      <c r="C29" s="145"/>
      <c r="D29" s="178" t="s">
        <v>112</v>
      </c>
      <c r="E29" s="164" t="s">
        <v>114</v>
      </c>
      <c r="F29" s="145" t="s">
        <v>99</v>
      </c>
      <c r="G29" s="146">
        <v>1</v>
      </c>
      <c r="H29" s="147"/>
      <c r="I29" s="147">
        <f t="shared" si="0"/>
        <v>0</v>
      </c>
      <c r="J29" s="148">
        <v>21</v>
      </c>
      <c r="K29" s="147">
        <f t="shared" si="1"/>
        <v>0</v>
      </c>
      <c r="L29" s="218"/>
      <c r="M29" s="218"/>
      <c r="N29" s="218"/>
      <c r="O29" s="218"/>
      <c r="P29" s="218"/>
      <c r="Q29" s="218"/>
      <c r="R29" s="218"/>
      <c r="S29" s="218"/>
      <c r="T29" s="218"/>
      <c r="U29" s="218"/>
      <c r="V29" s="218"/>
      <c r="W29" s="218"/>
    </row>
    <row r="30" spans="1:23" s="151" customFormat="1" x14ac:dyDescent="0.2">
      <c r="A30" s="216"/>
      <c r="B30" s="248"/>
      <c r="C30" s="248"/>
      <c r="D30" s="255"/>
      <c r="E30" s="261" t="s">
        <v>91</v>
      </c>
      <c r="F30" s="248"/>
      <c r="G30" s="266"/>
      <c r="H30" s="266"/>
      <c r="I30" s="152">
        <f>I14</f>
        <v>0</v>
      </c>
      <c r="J30" s="266"/>
      <c r="K30" s="266"/>
      <c r="L30" s="266"/>
      <c r="M30" s="266"/>
      <c r="N30" s="266"/>
      <c r="O30" s="266"/>
      <c r="P30" s="266"/>
      <c r="Q30" s="266"/>
      <c r="R30" s="266"/>
      <c r="S30" s="266"/>
      <c r="T30" s="266"/>
      <c r="U30" s="266"/>
      <c r="V30" s="266"/>
      <c r="W30" s="266"/>
    </row>
    <row r="31" spans="1:23" x14ac:dyDescent="0.2">
      <c r="A31" s="216"/>
    </row>
  </sheetData>
  <sheetProtection formatCells="0" formatColumns="0" formatRows="0" insertColumns="0" insertRows="0" insertHyperlinks="0" deleteColumns="0" deleteRows="0" sort="0" autoFilter="0" pivotTables="0"/>
  <mergeCells count="4">
    <mergeCell ref="C9:D9"/>
    <mergeCell ref="C8:D8"/>
    <mergeCell ref="C3:E3"/>
    <mergeCell ref="C7:E7"/>
  </mergeCells>
  <printOptions horizontalCentered="1"/>
  <pageMargins left="0.59055118110236227" right="0.59055118110236227" top="0.59055118110236227" bottom="0.59055118110236227" header="0.51181102362204722" footer="0.51181102362204722"/>
  <pageSetup paperSize="9" scale="76" fitToHeight="999" orientation="landscape" errors="blank"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77EBB-C957-41CF-8C42-B29545EB7538}">
  <sheetPr>
    <pageSetUpPr fitToPage="1"/>
  </sheetPr>
  <dimension ref="A1:W30"/>
  <sheetViews>
    <sheetView showGridLines="0" topLeftCell="A23" zoomScaleNormal="100" workbookViewId="0">
      <selection activeCell="E17" sqref="E17"/>
    </sheetView>
  </sheetViews>
  <sheetFormatPr defaultRowHeight="12.75" x14ac:dyDescent="0.2"/>
  <cols>
    <col min="1" max="1" width="5.5703125" style="221" customWidth="1"/>
    <col min="2" max="2" width="4.42578125" style="224" customWidth="1"/>
    <col min="3" max="3" width="6.42578125" style="224" customWidth="1"/>
    <col min="4" max="4" width="12.7109375" style="233" customWidth="1"/>
    <col min="5" max="5" width="96" style="214" customWidth="1"/>
    <col min="6" max="6" width="7.7109375" style="224" customWidth="1"/>
    <col min="7" max="7" width="9.85546875" style="221" customWidth="1"/>
    <col min="8" max="8" width="13.28515625" style="221" customWidth="1"/>
    <col min="9" max="9" width="15.5703125" style="221" customWidth="1"/>
    <col min="10" max="10" width="6.7109375" style="221" customWidth="1"/>
    <col min="11" max="11" width="15.5703125" style="221" customWidth="1"/>
    <col min="12" max="23" width="9.140625" style="221"/>
    <col min="24" max="16384" width="9.140625" style="179"/>
  </cols>
  <sheetData>
    <row r="1" spans="1:23" s="206" customFormat="1" ht="18" x14ac:dyDescent="0.2">
      <c r="A1" s="243" t="s">
        <v>94</v>
      </c>
      <c r="B1" s="244"/>
      <c r="C1" s="244"/>
      <c r="D1" s="230"/>
      <c r="E1" s="230"/>
      <c r="F1" s="244"/>
      <c r="G1" s="244"/>
      <c r="H1" s="244"/>
      <c r="I1" s="244"/>
      <c r="J1" s="244"/>
      <c r="K1" s="244"/>
    </row>
    <row r="2" spans="1:23" s="206" customFormat="1" x14ac:dyDescent="0.2">
      <c r="A2" s="245" t="s">
        <v>61</v>
      </c>
      <c r="B2" s="244"/>
      <c r="C2" s="180" t="str">
        <f>'[1]Krycí list'!E5</f>
        <v>Družina č. 46</v>
      </c>
      <c r="D2" s="226"/>
      <c r="E2" s="226"/>
      <c r="F2" s="244"/>
      <c r="G2" s="244"/>
      <c r="H2" s="244"/>
      <c r="I2" s="244"/>
      <c r="J2" s="244"/>
      <c r="K2" s="244"/>
    </row>
    <row r="3" spans="1:23" s="206" customFormat="1" x14ac:dyDescent="0.2">
      <c r="A3" s="245" t="s">
        <v>62</v>
      </c>
      <c r="B3" s="244"/>
      <c r="C3" s="298" t="str">
        <f>'[1]Krycí list'!E7</f>
        <v>Základní škola Bosonožská 9 
625 00 Brno - Starý Lískovec</v>
      </c>
      <c r="D3" s="299"/>
      <c r="E3" s="299"/>
      <c r="F3" s="244"/>
      <c r="G3" s="244"/>
      <c r="H3" s="244"/>
      <c r="I3" s="180"/>
      <c r="J3" s="244"/>
      <c r="K3" s="244"/>
    </row>
    <row r="4" spans="1:23" s="206" customFormat="1" x14ac:dyDescent="0.2">
      <c r="A4" s="245" t="s">
        <v>63</v>
      </c>
      <c r="B4" s="244"/>
      <c r="C4" s="180" t="str">
        <f>'[1]Krycí list'!E9</f>
        <v>OCENĚNÝ SOUPIS PRACÍ A DODÁVEK A SLUŽEB</v>
      </c>
      <c r="D4" s="226"/>
      <c r="E4" s="226"/>
      <c r="F4" s="244"/>
      <c r="G4" s="244"/>
      <c r="H4" s="244"/>
      <c r="I4" s="180"/>
      <c r="J4" s="244"/>
      <c r="K4" s="244"/>
    </row>
    <row r="5" spans="1:23" s="206" customFormat="1" x14ac:dyDescent="0.2">
      <c r="A5" s="244" t="s">
        <v>71</v>
      </c>
      <c r="B5" s="244"/>
      <c r="C5" s="180" t="str">
        <f>'[1]Krycí list'!P5</f>
        <v xml:space="preserve"> </v>
      </c>
      <c r="D5" s="226"/>
      <c r="E5" s="226"/>
      <c r="F5" s="244"/>
      <c r="G5" s="244"/>
      <c r="H5" s="244"/>
      <c r="I5" s="180"/>
      <c r="J5" s="244"/>
      <c r="K5" s="244"/>
    </row>
    <row r="6" spans="1:23" s="206" customFormat="1" x14ac:dyDescent="0.2">
      <c r="A6" s="244"/>
      <c r="B6" s="244"/>
      <c r="C6" s="180"/>
      <c r="D6" s="226"/>
      <c r="E6" s="226"/>
      <c r="F6" s="244"/>
      <c r="G6" s="244"/>
      <c r="H6" s="244"/>
      <c r="I6" s="180"/>
      <c r="J6" s="244"/>
      <c r="K6" s="244"/>
    </row>
    <row r="7" spans="1:23" s="206" customFormat="1" x14ac:dyDescent="0.2">
      <c r="A7" s="244" t="s">
        <v>65</v>
      </c>
      <c r="B7" s="244"/>
      <c r="C7" s="298" t="str">
        <f>'[1]Krycí list'!E26</f>
        <v>Základní škola Bosonožská</v>
      </c>
      <c r="D7" s="299"/>
      <c r="E7" s="299"/>
      <c r="F7" s="244"/>
      <c r="G7" s="244"/>
      <c r="H7" s="244"/>
      <c r="I7" s="180"/>
      <c r="J7" s="244"/>
      <c r="K7" s="244"/>
    </row>
    <row r="8" spans="1:23" s="206" customFormat="1" x14ac:dyDescent="0.2">
      <c r="A8" s="244" t="s">
        <v>66</v>
      </c>
      <c r="B8" s="244"/>
      <c r="C8" s="298" t="str">
        <f>'[1]Krycí list'!E28</f>
        <v xml:space="preserve"> </v>
      </c>
      <c r="D8" s="299"/>
      <c r="E8" s="226"/>
      <c r="F8" s="244"/>
      <c r="G8" s="244"/>
      <c r="H8" s="244"/>
      <c r="I8" s="180"/>
      <c r="J8" s="244"/>
      <c r="K8" s="244"/>
    </row>
    <row r="9" spans="1:23" s="206" customFormat="1" x14ac:dyDescent="0.2">
      <c r="A9" s="244" t="s">
        <v>67</v>
      </c>
      <c r="B9" s="244"/>
      <c r="C9" s="300" t="str">
        <f>'[1]Krycí list'!O31</f>
        <v>05/2022</v>
      </c>
      <c r="D9" s="299"/>
      <c r="E9" s="226"/>
      <c r="F9" s="244"/>
      <c r="G9" s="244"/>
      <c r="H9" s="244"/>
      <c r="I9" s="180"/>
      <c r="J9" s="244"/>
      <c r="K9" s="244"/>
    </row>
    <row r="10" spans="1:23" s="206" customFormat="1" x14ac:dyDescent="0.2">
      <c r="A10" s="244"/>
      <c r="B10" s="244"/>
      <c r="C10" s="244"/>
      <c r="D10" s="230"/>
      <c r="E10" s="230"/>
      <c r="F10" s="244"/>
      <c r="G10" s="244"/>
      <c r="H10" s="244"/>
      <c r="I10" s="244"/>
      <c r="J10" s="244"/>
      <c r="K10" s="244"/>
    </row>
    <row r="11" spans="1:23" s="242" customFormat="1" ht="38.25" x14ac:dyDescent="0.2">
      <c r="A11" s="182" t="s">
        <v>72</v>
      </c>
      <c r="B11" s="183" t="s">
        <v>73</v>
      </c>
      <c r="C11" s="183" t="s">
        <v>74</v>
      </c>
      <c r="D11" s="183" t="s">
        <v>75</v>
      </c>
      <c r="E11" s="183" t="s">
        <v>89</v>
      </c>
      <c r="F11" s="183" t="s">
        <v>76</v>
      </c>
      <c r="G11" s="183" t="s">
        <v>77</v>
      </c>
      <c r="H11" s="183" t="s">
        <v>92</v>
      </c>
      <c r="I11" s="183" t="s">
        <v>93</v>
      </c>
      <c r="J11" s="183" t="s">
        <v>78</v>
      </c>
      <c r="K11" s="183" t="s">
        <v>90</v>
      </c>
    </row>
    <row r="12" spans="1:23" s="224" customFormat="1" x14ac:dyDescent="0.2">
      <c r="A12" s="184">
        <v>1</v>
      </c>
      <c r="B12" s="185">
        <v>2</v>
      </c>
      <c r="C12" s="185">
        <v>3</v>
      </c>
      <c r="D12" s="186">
        <v>4</v>
      </c>
      <c r="E12" s="186">
        <v>5</v>
      </c>
      <c r="F12" s="185">
        <v>6</v>
      </c>
      <c r="G12" s="185">
        <v>7</v>
      </c>
      <c r="H12" s="185">
        <v>8</v>
      </c>
      <c r="I12" s="185">
        <v>9</v>
      </c>
      <c r="J12" s="185">
        <v>10</v>
      </c>
      <c r="K12" s="185">
        <v>11</v>
      </c>
    </row>
    <row r="13" spans="1:23" x14ac:dyDescent="0.2">
      <c r="A13" s="220"/>
      <c r="B13" s="223"/>
      <c r="C13" s="223"/>
      <c r="D13" s="231"/>
      <c r="E13" s="234"/>
      <c r="F13" s="223"/>
      <c r="G13" s="220"/>
      <c r="H13" s="220"/>
      <c r="I13" s="220"/>
      <c r="J13" s="220"/>
      <c r="K13" s="220"/>
    </row>
    <row r="14" spans="1:23" s="189" customFormat="1" x14ac:dyDescent="0.2">
      <c r="A14" s="219"/>
      <c r="B14" s="187"/>
      <c r="C14" s="187"/>
      <c r="D14" s="227" t="s">
        <v>82</v>
      </c>
      <c r="E14" s="188" t="s">
        <v>81</v>
      </c>
      <c r="F14" s="236"/>
      <c r="G14" s="237"/>
      <c r="H14" s="237"/>
      <c r="I14" s="190">
        <f>I15</f>
        <v>0</v>
      </c>
      <c r="J14" s="191"/>
      <c r="K14" s="192"/>
      <c r="L14" s="237"/>
      <c r="M14" s="237"/>
      <c r="N14" s="237"/>
      <c r="O14" s="237"/>
      <c r="P14" s="237"/>
      <c r="Q14" s="237"/>
      <c r="R14" s="237"/>
      <c r="S14" s="237"/>
      <c r="T14" s="237"/>
      <c r="U14" s="237"/>
      <c r="V14" s="237"/>
      <c r="W14" s="237"/>
    </row>
    <row r="15" spans="1:23" s="181" customFormat="1" x14ac:dyDescent="0.2">
      <c r="A15" s="219"/>
      <c r="B15" s="193"/>
      <c r="C15" s="225"/>
      <c r="D15" s="228"/>
      <c r="E15" s="209" t="s">
        <v>81</v>
      </c>
      <c r="F15" s="225"/>
      <c r="G15" s="238"/>
      <c r="H15" s="238"/>
      <c r="I15" s="194">
        <f>SUM(I16:I29)</f>
        <v>0</v>
      </c>
      <c r="J15" s="191"/>
      <c r="K15" s="192"/>
      <c r="L15" s="240"/>
      <c r="M15" s="240"/>
      <c r="N15" s="240"/>
      <c r="O15" s="240"/>
      <c r="P15" s="240"/>
      <c r="Q15" s="240"/>
      <c r="R15" s="240"/>
      <c r="S15" s="240"/>
      <c r="T15" s="240"/>
      <c r="U15" s="240"/>
      <c r="V15" s="240"/>
      <c r="W15" s="240"/>
    </row>
    <row r="16" spans="1:23" s="181" customFormat="1" ht="242.25" x14ac:dyDescent="0.2">
      <c r="A16" s="219">
        <v>1</v>
      </c>
      <c r="B16" s="187"/>
      <c r="C16" s="187" t="s">
        <v>202</v>
      </c>
      <c r="D16" s="278" t="s">
        <v>98</v>
      </c>
      <c r="E16" s="203" t="s">
        <v>166</v>
      </c>
      <c r="F16" s="187" t="s">
        <v>99</v>
      </c>
      <c r="G16" s="195">
        <v>1</v>
      </c>
      <c r="H16" s="192"/>
      <c r="I16" s="192">
        <f t="shared" ref="I16:I29" si="0">ROUND(G16*H16,2)</f>
        <v>0</v>
      </c>
      <c r="J16" s="191">
        <v>21</v>
      </c>
      <c r="K16" s="192">
        <f t="shared" ref="K16:K29" si="1">I16+((I16/100)*J16)</f>
        <v>0</v>
      </c>
      <c r="L16" s="240"/>
      <c r="M16" s="240"/>
      <c r="N16" s="240"/>
      <c r="O16" s="240"/>
      <c r="P16" s="240"/>
      <c r="Q16" s="240"/>
      <c r="R16" s="240"/>
      <c r="S16" s="240"/>
      <c r="T16" s="240"/>
      <c r="U16" s="240"/>
      <c r="V16" s="240"/>
      <c r="W16" s="240"/>
    </row>
    <row r="17" spans="1:23" s="202" customFormat="1" ht="76.5" x14ac:dyDescent="0.2">
      <c r="A17" s="219">
        <v>2</v>
      </c>
      <c r="B17" s="201"/>
      <c r="C17" s="187" t="s">
        <v>203</v>
      </c>
      <c r="D17" s="232" t="s">
        <v>100</v>
      </c>
      <c r="E17" s="203" t="s">
        <v>215</v>
      </c>
      <c r="F17" s="187" t="s">
        <v>99</v>
      </c>
      <c r="G17" s="195">
        <v>8</v>
      </c>
      <c r="H17" s="192"/>
      <c r="I17" s="192">
        <f t="shared" si="0"/>
        <v>0</v>
      </c>
      <c r="J17" s="191">
        <v>21</v>
      </c>
      <c r="K17" s="192">
        <f t="shared" si="1"/>
        <v>0</v>
      </c>
      <c r="L17" s="241"/>
      <c r="M17" s="241"/>
      <c r="N17" s="241"/>
      <c r="O17" s="241"/>
      <c r="P17" s="241"/>
      <c r="Q17" s="241"/>
      <c r="R17" s="241"/>
      <c r="S17" s="241"/>
      <c r="T17" s="241"/>
      <c r="U17" s="241"/>
      <c r="V17" s="241"/>
      <c r="W17" s="241"/>
    </row>
    <row r="18" spans="1:23" s="181" customFormat="1" ht="89.25" x14ac:dyDescent="0.2">
      <c r="A18" s="219">
        <v>3</v>
      </c>
      <c r="B18" s="187"/>
      <c r="C18" s="187" t="s">
        <v>204</v>
      </c>
      <c r="D18" s="232" t="s">
        <v>101</v>
      </c>
      <c r="E18" s="203" t="s">
        <v>167</v>
      </c>
      <c r="F18" s="187" t="s">
        <v>99</v>
      </c>
      <c r="G18" s="195">
        <v>1</v>
      </c>
      <c r="H18" s="192"/>
      <c r="I18" s="192">
        <f t="shared" si="0"/>
        <v>0</v>
      </c>
      <c r="J18" s="191">
        <v>21</v>
      </c>
      <c r="K18" s="192">
        <f t="shared" si="1"/>
        <v>0</v>
      </c>
      <c r="L18" s="240"/>
      <c r="M18" s="240"/>
      <c r="N18" s="240"/>
      <c r="O18" s="240"/>
      <c r="P18" s="240"/>
      <c r="Q18" s="240"/>
      <c r="R18" s="240"/>
      <c r="S18" s="240"/>
      <c r="T18" s="240"/>
      <c r="U18" s="240"/>
      <c r="V18" s="240"/>
      <c r="W18" s="240"/>
    </row>
    <row r="19" spans="1:23" s="202" customFormat="1" ht="127.5" x14ac:dyDescent="0.2">
      <c r="A19" s="219">
        <v>4</v>
      </c>
      <c r="B19" s="201"/>
      <c r="C19" s="187" t="s">
        <v>205</v>
      </c>
      <c r="D19" s="232" t="s">
        <v>102</v>
      </c>
      <c r="E19" s="200" t="s">
        <v>171</v>
      </c>
      <c r="F19" s="187" t="s">
        <v>99</v>
      </c>
      <c r="G19" s="195">
        <v>3</v>
      </c>
      <c r="H19" s="192"/>
      <c r="I19" s="192">
        <f t="shared" si="0"/>
        <v>0</v>
      </c>
      <c r="J19" s="191">
        <v>21</v>
      </c>
      <c r="K19" s="192">
        <f t="shared" si="1"/>
        <v>0</v>
      </c>
      <c r="L19" s="241"/>
      <c r="M19" s="241"/>
      <c r="N19" s="241"/>
      <c r="O19" s="241"/>
      <c r="P19" s="241"/>
      <c r="Q19" s="241"/>
      <c r="R19" s="241"/>
      <c r="S19" s="241"/>
      <c r="T19" s="241"/>
      <c r="U19" s="241"/>
      <c r="V19" s="241"/>
      <c r="W19" s="241"/>
    </row>
    <row r="20" spans="1:23" s="202" customFormat="1" ht="89.25" x14ac:dyDescent="0.2">
      <c r="A20" s="219">
        <v>5</v>
      </c>
      <c r="B20" s="201"/>
      <c r="C20" s="187" t="s">
        <v>206</v>
      </c>
      <c r="D20" s="232" t="s">
        <v>103</v>
      </c>
      <c r="E20" s="203" t="s">
        <v>172</v>
      </c>
      <c r="F20" s="187" t="s">
        <v>99</v>
      </c>
      <c r="G20" s="195">
        <v>1</v>
      </c>
      <c r="H20" s="192"/>
      <c r="I20" s="192">
        <f t="shared" si="0"/>
        <v>0</v>
      </c>
      <c r="J20" s="191">
        <v>21</v>
      </c>
      <c r="K20" s="192">
        <f t="shared" si="1"/>
        <v>0</v>
      </c>
      <c r="L20" s="241"/>
      <c r="M20" s="241"/>
      <c r="N20" s="241"/>
      <c r="O20" s="241"/>
      <c r="P20" s="241"/>
      <c r="Q20" s="241"/>
      <c r="R20" s="241"/>
      <c r="S20" s="241"/>
      <c r="T20" s="241"/>
      <c r="U20" s="241"/>
      <c r="V20" s="241"/>
      <c r="W20" s="241"/>
    </row>
    <row r="21" spans="1:23" s="181" customFormat="1" ht="102" x14ac:dyDescent="0.2">
      <c r="A21" s="219">
        <v>6</v>
      </c>
      <c r="B21" s="187"/>
      <c r="C21" s="187" t="s">
        <v>207</v>
      </c>
      <c r="D21" s="232" t="s">
        <v>104</v>
      </c>
      <c r="E21" s="203" t="s">
        <v>223</v>
      </c>
      <c r="F21" s="187" t="s">
        <v>99</v>
      </c>
      <c r="G21" s="195">
        <v>2</v>
      </c>
      <c r="H21" s="192"/>
      <c r="I21" s="192">
        <f t="shared" si="0"/>
        <v>0</v>
      </c>
      <c r="J21" s="191">
        <v>21</v>
      </c>
      <c r="K21" s="192">
        <f t="shared" si="1"/>
        <v>0</v>
      </c>
      <c r="L21" s="240"/>
      <c r="M21" s="240"/>
      <c r="N21" s="240"/>
      <c r="O21" s="240"/>
      <c r="P21" s="240"/>
      <c r="Q21" s="240"/>
      <c r="R21" s="240"/>
      <c r="S21" s="240"/>
      <c r="T21" s="240"/>
      <c r="U21" s="240"/>
      <c r="V21" s="240"/>
      <c r="W21" s="240"/>
    </row>
    <row r="22" spans="1:23" s="181" customFormat="1" ht="102" x14ac:dyDescent="0.2">
      <c r="A22" s="219">
        <v>7</v>
      </c>
      <c r="B22" s="187"/>
      <c r="C22" s="187" t="s">
        <v>208</v>
      </c>
      <c r="D22" s="232" t="s">
        <v>105</v>
      </c>
      <c r="E22" s="203" t="s">
        <v>224</v>
      </c>
      <c r="F22" s="187" t="s">
        <v>99</v>
      </c>
      <c r="G22" s="195">
        <v>1</v>
      </c>
      <c r="H22" s="192"/>
      <c r="I22" s="192">
        <f t="shared" si="0"/>
        <v>0</v>
      </c>
      <c r="J22" s="191">
        <v>21</v>
      </c>
      <c r="K22" s="192">
        <f t="shared" si="1"/>
        <v>0</v>
      </c>
      <c r="L22" s="240"/>
      <c r="M22" s="240"/>
      <c r="N22" s="240"/>
      <c r="O22" s="240"/>
      <c r="P22" s="240"/>
      <c r="Q22" s="240"/>
      <c r="R22" s="240"/>
      <c r="S22" s="240"/>
      <c r="T22" s="240"/>
      <c r="U22" s="240"/>
      <c r="V22" s="240"/>
      <c r="W22" s="240"/>
    </row>
    <row r="23" spans="1:23" s="181" customFormat="1" ht="153" x14ac:dyDescent="0.2">
      <c r="A23" s="219">
        <v>8</v>
      </c>
      <c r="B23" s="187"/>
      <c r="C23" s="187" t="s">
        <v>209</v>
      </c>
      <c r="D23" s="232" t="s">
        <v>106</v>
      </c>
      <c r="E23" s="203" t="s">
        <v>219</v>
      </c>
      <c r="F23" s="187" t="s">
        <v>99</v>
      </c>
      <c r="G23" s="195">
        <v>1</v>
      </c>
      <c r="H23" s="192"/>
      <c r="I23" s="192">
        <f t="shared" si="0"/>
        <v>0</v>
      </c>
      <c r="J23" s="191">
        <v>21</v>
      </c>
      <c r="K23" s="192">
        <f t="shared" si="1"/>
        <v>0</v>
      </c>
      <c r="L23" s="240"/>
      <c r="M23" s="240"/>
      <c r="N23" s="240"/>
      <c r="O23" s="240"/>
      <c r="P23" s="240"/>
      <c r="Q23" s="240"/>
      <c r="R23" s="240"/>
      <c r="S23" s="240"/>
      <c r="T23" s="240"/>
      <c r="U23" s="240"/>
      <c r="V23" s="240"/>
      <c r="W23" s="240"/>
    </row>
    <row r="24" spans="1:23" s="181" customFormat="1" ht="102" x14ac:dyDescent="0.2">
      <c r="A24" s="219">
        <v>9</v>
      </c>
      <c r="B24" s="187"/>
      <c r="C24" s="187" t="s">
        <v>210</v>
      </c>
      <c r="D24" s="232" t="s">
        <v>107</v>
      </c>
      <c r="E24" s="203" t="s">
        <v>220</v>
      </c>
      <c r="F24" s="187" t="s">
        <v>99</v>
      </c>
      <c r="G24" s="195">
        <v>1</v>
      </c>
      <c r="H24" s="192"/>
      <c r="I24" s="192">
        <f t="shared" si="0"/>
        <v>0</v>
      </c>
      <c r="J24" s="191">
        <v>21</v>
      </c>
      <c r="K24" s="192">
        <f t="shared" si="1"/>
        <v>0</v>
      </c>
      <c r="L24" s="240"/>
      <c r="M24" s="240"/>
      <c r="N24" s="240"/>
      <c r="O24" s="240"/>
      <c r="P24" s="240"/>
      <c r="Q24" s="240"/>
      <c r="R24" s="240"/>
      <c r="S24" s="240"/>
      <c r="T24" s="240"/>
      <c r="U24" s="240"/>
      <c r="V24" s="240"/>
      <c r="W24" s="240"/>
    </row>
    <row r="25" spans="1:23" s="202" customFormat="1" ht="38.25" x14ac:dyDescent="0.2">
      <c r="A25" s="219">
        <v>10</v>
      </c>
      <c r="B25" s="201"/>
      <c r="C25" s="187" t="s">
        <v>211</v>
      </c>
      <c r="D25" s="232" t="s">
        <v>108</v>
      </c>
      <c r="E25" s="203" t="s">
        <v>174</v>
      </c>
      <c r="F25" s="187" t="s">
        <v>99</v>
      </c>
      <c r="G25" s="195">
        <v>24</v>
      </c>
      <c r="H25" s="192"/>
      <c r="I25" s="192">
        <f t="shared" si="0"/>
        <v>0</v>
      </c>
      <c r="J25" s="191">
        <v>21</v>
      </c>
      <c r="K25" s="192">
        <f t="shared" si="1"/>
        <v>0</v>
      </c>
      <c r="L25" s="241"/>
      <c r="M25" s="241"/>
      <c r="N25" s="241"/>
      <c r="O25" s="241"/>
      <c r="P25" s="241"/>
      <c r="Q25" s="241"/>
      <c r="R25" s="241"/>
      <c r="S25" s="241"/>
      <c r="T25" s="241"/>
      <c r="U25" s="241"/>
      <c r="V25" s="241"/>
      <c r="W25" s="241"/>
    </row>
    <row r="26" spans="1:23" s="202" customFormat="1" ht="76.5" x14ac:dyDescent="0.2">
      <c r="A26" s="219">
        <v>11</v>
      </c>
      <c r="B26" s="201"/>
      <c r="C26" s="187" t="s">
        <v>212</v>
      </c>
      <c r="D26" s="232" t="s">
        <v>109</v>
      </c>
      <c r="E26" s="203" t="s">
        <v>225</v>
      </c>
      <c r="F26" s="187" t="s">
        <v>99</v>
      </c>
      <c r="G26" s="195">
        <v>6</v>
      </c>
      <c r="H26" s="192"/>
      <c r="I26" s="192">
        <f t="shared" si="0"/>
        <v>0</v>
      </c>
      <c r="J26" s="191">
        <v>21</v>
      </c>
      <c r="K26" s="192">
        <f t="shared" si="1"/>
        <v>0</v>
      </c>
      <c r="L26" s="241"/>
      <c r="M26" s="241"/>
      <c r="N26" s="241"/>
      <c r="O26" s="241"/>
      <c r="P26" s="241"/>
      <c r="Q26" s="241"/>
      <c r="R26" s="241"/>
      <c r="S26" s="241"/>
      <c r="T26" s="241"/>
      <c r="U26" s="241"/>
      <c r="V26" s="241"/>
      <c r="W26" s="241"/>
    </row>
    <row r="27" spans="1:23" s="181" customFormat="1" ht="89.25" x14ac:dyDescent="0.2">
      <c r="A27" s="219">
        <v>12</v>
      </c>
      <c r="B27" s="187"/>
      <c r="C27" s="187" t="s">
        <v>213</v>
      </c>
      <c r="D27" s="232" t="s">
        <v>110</v>
      </c>
      <c r="E27" s="203" t="s">
        <v>113</v>
      </c>
      <c r="F27" s="187" t="s">
        <v>99</v>
      </c>
      <c r="G27" s="195">
        <v>2</v>
      </c>
      <c r="H27" s="192"/>
      <c r="I27" s="192">
        <f t="shared" si="0"/>
        <v>0</v>
      </c>
      <c r="J27" s="191">
        <v>21</v>
      </c>
      <c r="K27" s="192">
        <f t="shared" si="1"/>
        <v>0</v>
      </c>
      <c r="L27" s="240"/>
      <c r="M27" s="240"/>
      <c r="N27" s="240"/>
      <c r="O27" s="240"/>
      <c r="P27" s="240"/>
      <c r="Q27" s="240"/>
      <c r="R27" s="240"/>
      <c r="S27" s="240"/>
      <c r="T27" s="240"/>
      <c r="U27" s="240"/>
      <c r="V27" s="240"/>
      <c r="W27" s="240"/>
    </row>
    <row r="28" spans="1:23" s="202" customFormat="1" ht="76.5" x14ac:dyDescent="0.2">
      <c r="A28" s="219">
        <v>13</v>
      </c>
      <c r="B28" s="201"/>
      <c r="C28" s="187" t="s">
        <v>214</v>
      </c>
      <c r="D28" s="232" t="s">
        <v>111</v>
      </c>
      <c r="E28" s="203" t="s">
        <v>222</v>
      </c>
      <c r="F28" s="187" t="s">
        <v>99</v>
      </c>
      <c r="G28" s="195">
        <v>1</v>
      </c>
      <c r="H28" s="192"/>
      <c r="I28" s="192">
        <f t="shared" si="0"/>
        <v>0</v>
      </c>
      <c r="J28" s="191">
        <v>21</v>
      </c>
      <c r="K28" s="192">
        <f t="shared" si="1"/>
        <v>0</v>
      </c>
      <c r="L28" s="241"/>
      <c r="M28" s="241"/>
      <c r="N28" s="241"/>
      <c r="O28" s="241"/>
      <c r="P28" s="241"/>
      <c r="Q28" s="241"/>
      <c r="R28" s="241"/>
      <c r="S28" s="241"/>
      <c r="T28" s="241"/>
      <c r="U28" s="241"/>
      <c r="V28" s="241"/>
      <c r="W28" s="241"/>
    </row>
    <row r="29" spans="1:23" s="202" customFormat="1" ht="63.75" x14ac:dyDescent="0.2">
      <c r="A29" s="219">
        <v>14</v>
      </c>
      <c r="B29" s="201"/>
      <c r="C29" s="187"/>
      <c r="D29" s="232" t="s">
        <v>112</v>
      </c>
      <c r="E29" s="203" t="s">
        <v>114</v>
      </c>
      <c r="F29" s="187" t="s">
        <v>99</v>
      </c>
      <c r="G29" s="195">
        <v>1</v>
      </c>
      <c r="H29" s="192"/>
      <c r="I29" s="192">
        <f t="shared" si="0"/>
        <v>0</v>
      </c>
      <c r="J29" s="191">
        <v>21</v>
      </c>
      <c r="K29" s="192">
        <f t="shared" si="1"/>
        <v>0</v>
      </c>
      <c r="L29" s="241"/>
      <c r="M29" s="241"/>
      <c r="N29" s="241"/>
      <c r="O29" s="241"/>
      <c r="P29" s="241"/>
      <c r="Q29" s="241"/>
      <c r="R29" s="241"/>
      <c r="S29" s="241"/>
      <c r="T29" s="241"/>
      <c r="U29" s="241"/>
      <c r="V29" s="241"/>
      <c r="W29" s="241"/>
    </row>
    <row r="30" spans="1:23" s="204" customFormat="1" x14ac:dyDescent="0.2">
      <c r="A30" s="239"/>
      <c r="B30" s="222"/>
      <c r="C30" s="222"/>
      <c r="D30" s="229"/>
      <c r="E30" s="212" t="s">
        <v>91</v>
      </c>
      <c r="F30" s="222"/>
      <c r="G30" s="239"/>
      <c r="H30" s="239"/>
      <c r="I30" s="205">
        <f>I14</f>
        <v>0</v>
      </c>
      <c r="J30" s="239"/>
      <c r="K30" s="239"/>
      <c r="L30" s="239"/>
      <c r="M30" s="239"/>
      <c r="N30" s="239"/>
      <c r="O30" s="239"/>
      <c r="P30" s="239"/>
      <c r="Q30" s="239"/>
      <c r="R30" s="239"/>
      <c r="S30" s="239"/>
      <c r="T30" s="239"/>
      <c r="U30" s="239"/>
      <c r="V30" s="239"/>
      <c r="W30" s="239"/>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76" fitToHeight="999" orientation="landscape" errors="blank"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500D8-0F8D-43D5-BD09-CD132A47206B}">
  <sheetPr>
    <pageSetUpPr fitToPage="1"/>
  </sheetPr>
  <dimension ref="A1:W97"/>
  <sheetViews>
    <sheetView showGridLines="0" tabSelected="1" topLeftCell="A27" zoomScaleNormal="100" workbookViewId="0">
      <selection activeCell="E17" sqref="E17"/>
    </sheetView>
  </sheetViews>
  <sheetFormatPr defaultRowHeight="12.75" x14ac:dyDescent="0.2"/>
  <cols>
    <col min="1" max="1" width="5.5703125" style="221" customWidth="1"/>
    <col min="2" max="2" width="4.42578125" style="224" customWidth="1"/>
    <col min="3" max="3" width="6.42578125" style="224" customWidth="1"/>
    <col min="4" max="4" width="12.7109375" style="233" customWidth="1"/>
    <col min="5" max="5" width="96" style="214" customWidth="1"/>
    <col min="6" max="6" width="7.7109375" style="224" customWidth="1"/>
    <col min="7" max="7" width="9.85546875" style="221" customWidth="1"/>
    <col min="8" max="8" width="13.28515625" style="221" customWidth="1"/>
    <col min="9" max="9" width="15.5703125" style="221" customWidth="1"/>
    <col min="10" max="10" width="6.7109375" style="221" customWidth="1"/>
    <col min="11" max="11" width="15.5703125" style="221" customWidth="1"/>
    <col min="12" max="23" width="9.140625" style="221"/>
    <col min="24" max="16384" width="9.140625" style="179"/>
  </cols>
  <sheetData>
    <row r="1" spans="1:23" s="206" customFormat="1" ht="18" x14ac:dyDescent="0.2">
      <c r="A1" s="243" t="s">
        <v>94</v>
      </c>
      <c r="B1" s="244"/>
      <c r="C1" s="244"/>
      <c r="D1" s="230"/>
      <c r="E1" s="230"/>
      <c r="F1" s="244"/>
      <c r="G1" s="244"/>
      <c r="H1" s="244"/>
      <c r="I1" s="244"/>
      <c r="J1" s="244"/>
      <c r="K1" s="244"/>
    </row>
    <row r="2" spans="1:23" s="206" customFormat="1" x14ac:dyDescent="0.2">
      <c r="A2" s="245" t="s">
        <v>61</v>
      </c>
      <c r="B2" s="244"/>
      <c r="C2" s="180" t="str">
        <f>'[2]Krycí list'!E5</f>
        <v>Družina č. 47</v>
      </c>
      <c r="D2" s="226"/>
      <c r="E2" s="226"/>
      <c r="F2" s="244"/>
      <c r="G2" s="244"/>
      <c r="H2" s="244"/>
      <c r="I2" s="244"/>
      <c r="J2" s="244"/>
      <c r="K2" s="244"/>
    </row>
    <row r="3" spans="1:23" s="206" customFormat="1" x14ac:dyDescent="0.2">
      <c r="A3" s="245" t="s">
        <v>62</v>
      </c>
      <c r="B3" s="244"/>
      <c r="C3" s="298" t="str">
        <f>'[2]Krycí list'!E7</f>
        <v>Základní škola Bosonožská 9 
625 00 Brno - Starý Lískovec</v>
      </c>
      <c r="D3" s="299"/>
      <c r="E3" s="299"/>
      <c r="F3" s="244"/>
      <c r="G3" s="244"/>
      <c r="H3" s="244"/>
      <c r="I3" s="180"/>
      <c r="J3" s="244"/>
      <c r="K3" s="244"/>
    </row>
    <row r="4" spans="1:23" s="206" customFormat="1" x14ac:dyDescent="0.2">
      <c r="A4" s="245" t="s">
        <v>63</v>
      </c>
      <c r="B4" s="244"/>
      <c r="C4" s="180" t="str">
        <f>'[2]Krycí list'!E9</f>
        <v>OCENĚNÝ SOUPIS PRACÍ A DODÁVEK A SLUŽEB</v>
      </c>
      <c r="D4" s="226"/>
      <c r="E4" s="226"/>
      <c r="F4" s="244"/>
      <c r="G4" s="244"/>
      <c r="H4" s="244"/>
      <c r="I4" s="180"/>
      <c r="J4" s="244"/>
      <c r="K4" s="244"/>
    </row>
    <row r="5" spans="1:23" s="206" customFormat="1" x14ac:dyDescent="0.2">
      <c r="A5" s="244" t="s">
        <v>71</v>
      </c>
      <c r="B5" s="244"/>
      <c r="C5" s="180" t="str">
        <f>'[2]Krycí list'!P5</f>
        <v xml:space="preserve"> </v>
      </c>
      <c r="D5" s="226"/>
      <c r="E5" s="226"/>
      <c r="F5" s="244"/>
      <c r="G5" s="244"/>
      <c r="H5" s="244"/>
      <c r="I5" s="180"/>
      <c r="J5" s="244"/>
      <c r="K5" s="244"/>
    </row>
    <row r="6" spans="1:23" s="206" customFormat="1" x14ac:dyDescent="0.2">
      <c r="A6" s="244"/>
      <c r="B6" s="244"/>
      <c r="C6" s="180"/>
      <c r="D6" s="226"/>
      <c r="E6" s="226"/>
      <c r="F6" s="244"/>
      <c r="G6" s="244"/>
      <c r="H6" s="244"/>
      <c r="I6" s="180"/>
      <c r="J6" s="244"/>
      <c r="K6" s="244"/>
    </row>
    <row r="7" spans="1:23" s="206" customFormat="1" x14ac:dyDescent="0.2">
      <c r="A7" s="244" t="s">
        <v>65</v>
      </c>
      <c r="B7" s="244"/>
      <c r="C7" s="298" t="str">
        <f>'[2]Krycí list'!E26</f>
        <v>Základní škola Bosonožská</v>
      </c>
      <c r="D7" s="299"/>
      <c r="E7" s="299"/>
      <c r="F7" s="244"/>
      <c r="G7" s="244"/>
      <c r="H7" s="244"/>
      <c r="I7" s="180"/>
      <c r="J7" s="244"/>
      <c r="K7" s="244"/>
    </row>
    <row r="8" spans="1:23" s="206" customFormat="1" x14ac:dyDescent="0.2">
      <c r="A8" s="244" t="s">
        <v>66</v>
      </c>
      <c r="B8" s="244"/>
      <c r="C8" s="298" t="str">
        <f>'[2]Krycí list'!E28</f>
        <v xml:space="preserve"> </v>
      </c>
      <c r="D8" s="299"/>
      <c r="E8" s="226"/>
      <c r="F8" s="244"/>
      <c r="G8" s="244"/>
      <c r="H8" s="244"/>
      <c r="I8" s="180"/>
      <c r="J8" s="244"/>
      <c r="K8" s="244"/>
    </row>
    <row r="9" spans="1:23" s="206" customFormat="1" x14ac:dyDescent="0.2">
      <c r="A9" s="244" t="s">
        <v>67</v>
      </c>
      <c r="B9" s="244"/>
      <c r="C9" s="300" t="str">
        <f>'[2]Krycí list'!O31</f>
        <v>05/2022</v>
      </c>
      <c r="D9" s="299"/>
      <c r="E9" s="226"/>
      <c r="F9" s="244"/>
      <c r="G9" s="244"/>
      <c r="H9" s="244"/>
      <c r="I9" s="180"/>
      <c r="J9" s="244"/>
      <c r="K9" s="244"/>
    </row>
    <row r="10" spans="1:23" s="206" customFormat="1" x14ac:dyDescent="0.2">
      <c r="A10" s="244"/>
      <c r="B10" s="244"/>
      <c r="C10" s="244"/>
      <c r="D10" s="230"/>
      <c r="E10" s="230"/>
      <c r="F10" s="244"/>
      <c r="G10" s="244"/>
      <c r="H10" s="244"/>
      <c r="I10" s="244"/>
      <c r="J10" s="244"/>
      <c r="K10" s="244"/>
    </row>
    <row r="11" spans="1:23" s="242" customFormat="1" ht="38.25" x14ac:dyDescent="0.2">
      <c r="A11" s="182" t="s">
        <v>72</v>
      </c>
      <c r="B11" s="183" t="s">
        <v>73</v>
      </c>
      <c r="C11" s="183" t="s">
        <v>74</v>
      </c>
      <c r="D11" s="183" t="s">
        <v>75</v>
      </c>
      <c r="E11" s="183" t="s">
        <v>89</v>
      </c>
      <c r="F11" s="183" t="s">
        <v>76</v>
      </c>
      <c r="G11" s="183" t="s">
        <v>77</v>
      </c>
      <c r="H11" s="183" t="s">
        <v>92</v>
      </c>
      <c r="I11" s="183" t="s">
        <v>93</v>
      </c>
      <c r="J11" s="183" t="s">
        <v>78</v>
      </c>
      <c r="K11" s="183" t="s">
        <v>90</v>
      </c>
    </row>
    <row r="12" spans="1:23" s="224" customFormat="1" x14ac:dyDescent="0.2">
      <c r="A12" s="184">
        <v>1</v>
      </c>
      <c r="B12" s="185">
        <v>2</v>
      </c>
      <c r="C12" s="185">
        <v>3</v>
      </c>
      <c r="D12" s="186">
        <v>4</v>
      </c>
      <c r="E12" s="186">
        <v>5</v>
      </c>
      <c r="F12" s="185">
        <v>6</v>
      </c>
      <c r="G12" s="185">
        <v>7</v>
      </c>
      <c r="H12" s="185">
        <v>8</v>
      </c>
      <c r="I12" s="185">
        <v>9</v>
      </c>
      <c r="J12" s="185">
        <v>10</v>
      </c>
      <c r="K12" s="185">
        <v>11</v>
      </c>
    </row>
    <row r="13" spans="1:23" x14ac:dyDescent="0.2">
      <c r="A13" s="220"/>
      <c r="B13" s="223"/>
      <c r="C13" s="223"/>
      <c r="D13" s="231"/>
      <c r="E13" s="234"/>
      <c r="F13" s="223"/>
      <c r="G13" s="220"/>
      <c r="H13" s="220"/>
      <c r="I13" s="220"/>
      <c r="J13" s="220"/>
      <c r="K13" s="220"/>
    </row>
    <row r="14" spans="1:23" s="189" customFormat="1" x14ac:dyDescent="0.2">
      <c r="A14" s="219"/>
      <c r="B14" s="187"/>
      <c r="C14" s="187"/>
      <c r="D14" s="227" t="s">
        <v>82</v>
      </c>
      <c r="E14" s="188" t="s">
        <v>81</v>
      </c>
      <c r="F14" s="236"/>
      <c r="G14" s="237"/>
      <c r="H14" s="237"/>
      <c r="I14" s="190">
        <f>+I15</f>
        <v>0</v>
      </c>
      <c r="J14" s="191"/>
      <c r="K14" s="192"/>
      <c r="L14" s="237"/>
      <c r="M14" s="237"/>
      <c r="N14" s="237"/>
      <c r="O14" s="237"/>
      <c r="P14" s="237"/>
      <c r="Q14" s="237"/>
      <c r="R14" s="237"/>
      <c r="S14" s="237"/>
      <c r="T14" s="237"/>
      <c r="U14" s="237"/>
      <c r="V14" s="237"/>
      <c r="W14" s="237"/>
    </row>
    <row r="15" spans="1:23" s="181" customFormat="1" x14ac:dyDescent="0.2">
      <c r="A15" s="219"/>
      <c r="B15" s="193"/>
      <c r="C15" s="225"/>
      <c r="D15" s="228"/>
      <c r="E15" s="209" t="s">
        <v>81</v>
      </c>
      <c r="F15" s="225"/>
      <c r="G15" s="238"/>
      <c r="H15" s="238"/>
      <c r="I15" s="194">
        <f>SUM(I16:I29)</f>
        <v>0</v>
      </c>
      <c r="J15" s="191"/>
      <c r="K15" s="192"/>
      <c r="L15" s="240"/>
      <c r="M15" s="240"/>
      <c r="N15" s="240"/>
      <c r="O15" s="240"/>
      <c r="P15" s="240"/>
      <c r="Q15" s="240"/>
      <c r="R15" s="240"/>
      <c r="S15" s="240"/>
      <c r="T15" s="240"/>
      <c r="U15" s="240"/>
      <c r="V15" s="240"/>
      <c r="W15" s="240"/>
    </row>
    <row r="16" spans="1:23" s="181" customFormat="1" ht="242.25" x14ac:dyDescent="0.2">
      <c r="A16" s="219">
        <v>1</v>
      </c>
      <c r="B16" s="187"/>
      <c r="C16" s="187" t="s">
        <v>202</v>
      </c>
      <c r="D16" s="278" t="s">
        <v>98</v>
      </c>
      <c r="E16" s="203" t="s">
        <v>166</v>
      </c>
      <c r="F16" s="187" t="s">
        <v>99</v>
      </c>
      <c r="G16" s="195">
        <v>1</v>
      </c>
      <c r="H16" s="192"/>
      <c r="I16" s="192">
        <f t="shared" ref="I16:I29" si="0">ROUND(G16*H16,2)</f>
        <v>0</v>
      </c>
      <c r="J16" s="191">
        <v>21</v>
      </c>
      <c r="K16" s="192">
        <f t="shared" ref="K16:K29" si="1">I16+((I16/100)*J16)</f>
        <v>0</v>
      </c>
      <c r="L16" s="240"/>
      <c r="M16" s="240"/>
      <c r="N16" s="240"/>
      <c r="O16" s="240"/>
      <c r="P16" s="240"/>
      <c r="Q16" s="240"/>
      <c r="R16" s="240"/>
      <c r="S16" s="240"/>
      <c r="T16" s="240"/>
      <c r="U16" s="240"/>
      <c r="V16" s="240"/>
      <c r="W16" s="240"/>
    </row>
    <row r="17" spans="1:23" s="202" customFormat="1" ht="76.5" x14ac:dyDescent="0.2">
      <c r="A17" s="219">
        <v>2</v>
      </c>
      <c r="B17" s="201"/>
      <c r="C17" s="187" t="s">
        <v>203</v>
      </c>
      <c r="D17" s="232" t="s">
        <v>100</v>
      </c>
      <c r="E17" s="203" t="s">
        <v>215</v>
      </c>
      <c r="F17" s="187" t="s">
        <v>99</v>
      </c>
      <c r="G17" s="195">
        <v>8</v>
      </c>
      <c r="H17" s="192"/>
      <c r="I17" s="192">
        <f t="shared" si="0"/>
        <v>0</v>
      </c>
      <c r="J17" s="191">
        <v>21</v>
      </c>
      <c r="K17" s="192">
        <f t="shared" si="1"/>
        <v>0</v>
      </c>
      <c r="L17" s="241"/>
      <c r="M17" s="241"/>
      <c r="N17" s="241"/>
      <c r="O17" s="241"/>
      <c r="P17" s="241"/>
      <c r="Q17" s="241"/>
      <c r="R17" s="241"/>
      <c r="S17" s="241"/>
      <c r="T17" s="241"/>
      <c r="U17" s="241"/>
      <c r="V17" s="241"/>
      <c r="W17" s="241"/>
    </row>
    <row r="18" spans="1:23" s="181" customFormat="1" ht="89.25" x14ac:dyDescent="0.2">
      <c r="A18" s="219">
        <v>3</v>
      </c>
      <c r="B18" s="187"/>
      <c r="C18" s="187" t="s">
        <v>204</v>
      </c>
      <c r="D18" s="232" t="s">
        <v>101</v>
      </c>
      <c r="E18" s="203" t="s">
        <v>167</v>
      </c>
      <c r="F18" s="187" t="s">
        <v>99</v>
      </c>
      <c r="G18" s="195">
        <v>1</v>
      </c>
      <c r="H18" s="192"/>
      <c r="I18" s="192">
        <f t="shared" si="0"/>
        <v>0</v>
      </c>
      <c r="J18" s="191">
        <v>21</v>
      </c>
      <c r="K18" s="192">
        <f t="shared" si="1"/>
        <v>0</v>
      </c>
      <c r="L18" s="240"/>
      <c r="M18" s="240"/>
      <c r="N18" s="240"/>
      <c r="O18" s="240"/>
      <c r="P18" s="240"/>
      <c r="Q18" s="240"/>
      <c r="R18" s="240"/>
      <c r="S18" s="240"/>
      <c r="T18" s="240"/>
      <c r="U18" s="240"/>
      <c r="V18" s="240"/>
      <c r="W18" s="240"/>
    </row>
    <row r="19" spans="1:23" s="202" customFormat="1" ht="140.25" x14ac:dyDescent="0.2">
      <c r="A19" s="219">
        <v>4</v>
      </c>
      <c r="B19" s="201"/>
      <c r="C19" s="187" t="s">
        <v>205</v>
      </c>
      <c r="D19" s="232" t="s">
        <v>102</v>
      </c>
      <c r="E19" s="200" t="s">
        <v>216</v>
      </c>
      <c r="F19" s="187" t="s">
        <v>99</v>
      </c>
      <c r="G19" s="195">
        <v>4</v>
      </c>
      <c r="H19" s="192"/>
      <c r="I19" s="192">
        <f t="shared" si="0"/>
        <v>0</v>
      </c>
      <c r="J19" s="191">
        <v>21</v>
      </c>
      <c r="K19" s="192">
        <f t="shared" si="1"/>
        <v>0</v>
      </c>
      <c r="L19" s="241"/>
      <c r="M19" s="241"/>
      <c r="N19" s="241"/>
      <c r="O19" s="241"/>
      <c r="P19" s="241"/>
      <c r="Q19" s="241"/>
      <c r="R19" s="241"/>
      <c r="S19" s="241"/>
      <c r="T19" s="241"/>
      <c r="U19" s="241"/>
      <c r="V19" s="241"/>
      <c r="W19" s="241"/>
    </row>
    <row r="20" spans="1:23" s="202" customFormat="1" ht="89.25" x14ac:dyDescent="0.2">
      <c r="A20" s="219">
        <v>5</v>
      </c>
      <c r="B20" s="201"/>
      <c r="C20" s="187" t="s">
        <v>206</v>
      </c>
      <c r="D20" s="232" t="s">
        <v>103</v>
      </c>
      <c r="E20" s="203" t="s">
        <v>168</v>
      </c>
      <c r="F20" s="187" t="s">
        <v>99</v>
      </c>
      <c r="G20" s="195">
        <v>1</v>
      </c>
      <c r="H20" s="192"/>
      <c r="I20" s="192">
        <f t="shared" si="0"/>
        <v>0</v>
      </c>
      <c r="J20" s="191">
        <v>21</v>
      </c>
      <c r="K20" s="192">
        <f t="shared" si="1"/>
        <v>0</v>
      </c>
      <c r="L20" s="241"/>
      <c r="M20" s="241"/>
      <c r="N20" s="241"/>
      <c r="O20" s="241"/>
      <c r="P20" s="241"/>
      <c r="Q20" s="241"/>
      <c r="R20" s="241"/>
      <c r="S20" s="241"/>
      <c r="T20" s="241"/>
      <c r="U20" s="241"/>
      <c r="V20" s="241"/>
      <c r="W20" s="241"/>
    </row>
    <row r="21" spans="1:23" s="181" customFormat="1" ht="102" x14ac:dyDescent="0.2">
      <c r="A21" s="219">
        <v>6</v>
      </c>
      <c r="B21" s="187"/>
      <c r="C21" s="187" t="s">
        <v>207</v>
      </c>
      <c r="D21" s="232" t="s">
        <v>104</v>
      </c>
      <c r="E21" s="203" t="s">
        <v>173</v>
      </c>
      <c r="F21" s="187" t="s">
        <v>99</v>
      </c>
      <c r="G21" s="195">
        <v>1</v>
      </c>
      <c r="H21" s="192"/>
      <c r="I21" s="192">
        <f t="shared" si="0"/>
        <v>0</v>
      </c>
      <c r="J21" s="191">
        <v>21</v>
      </c>
      <c r="K21" s="192">
        <f t="shared" si="1"/>
        <v>0</v>
      </c>
      <c r="L21" s="240"/>
      <c r="M21" s="240"/>
      <c r="N21" s="240"/>
      <c r="O21" s="240"/>
      <c r="P21" s="240"/>
      <c r="Q21" s="240"/>
      <c r="R21" s="240"/>
      <c r="S21" s="240"/>
      <c r="T21" s="240"/>
      <c r="U21" s="240"/>
      <c r="V21" s="240"/>
      <c r="W21" s="240"/>
    </row>
    <row r="22" spans="1:23" s="181" customFormat="1" ht="102" x14ac:dyDescent="0.2">
      <c r="A22" s="219">
        <v>7</v>
      </c>
      <c r="B22" s="187"/>
      <c r="C22" s="187" t="s">
        <v>208</v>
      </c>
      <c r="D22" s="232" t="s">
        <v>105</v>
      </c>
      <c r="E22" s="203" t="s">
        <v>226</v>
      </c>
      <c r="F22" s="187" t="s">
        <v>99</v>
      </c>
      <c r="G22" s="195">
        <v>1</v>
      </c>
      <c r="H22" s="192"/>
      <c r="I22" s="192">
        <f t="shared" si="0"/>
        <v>0</v>
      </c>
      <c r="J22" s="191">
        <v>21</v>
      </c>
      <c r="K22" s="192">
        <f t="shared" si="1"/>
        <v>0</v>
      </c>
      <c r="L22" s="240"/>
      <c r="M22" s="240"/>
      <c r="N22" s="240"/>
      <c r="O22" s="240"/>
      <c r="P22" s="240"/>
      <c r="Q22" s="240"/>
      <c r="R22" s="240"/>
      <c r="S22" s="240"/>
      <c r="T22" s="240"/>
      <c r="U22" s="240"/>
      <c r="V22" s="240"/>
      <c r="W22" s="240"/>
    </row>
    <row r="23" spans="1:23" s="181" customFormat="1" ht="153" x14ac:dyDescent="0.2">
      <c r="A23" s="219">
        <v>8</v>
      </c>
      <c r="B23" s="187"/>
      <c r="C23" s="187" t="s">
        <v>209</v>
      </c>
      <c r="D23" s="232" t="s">
        <v>106</v>
      </c>
      <c r="E23" s="203" t="s">
        <v>219</v>
      </c>
      <c r="F23" s="187" t="s">
        <v>99</v>
      </c>
      <c r="G23" s="195">
        <v>1</v>
      </c>
      <c r="H23" s="192"/>
      <c r="I23" s="192">
        <f t="shared" si="0"/>
        <v>0</v>
      </c>
      <c r="J23" s="191">
        <v>21</v>
      </c>
      <c r="K23" s="192">
        <f t="shared" si="1"/>
        <v>0</v>
      </c>
      <c r="L23" s="240"/>
      <c r="M23" s="240"/>
      <c r="N23" s="240"/>
      <c r="O23" s="240"/>
      <c r="P23" s="240"/>
      <c r="Q23" s="240"/>
      <c r="R23" s="240"/>
      <c r="S23" s="240"/>
      <c r="T23" s="240"/>
      <c r="U23" s="240"/>
      <c r="V23" s="240"/>
      <c r="W23" s="240"/>
    </row>
    <row r="24" spans="1:23" s="181" customFormat="1" ht="102" x14ac:dyDescent="0.2">
      <c r="A24" s="219">
        <v>9</v>
      </c>
      <c r="B24" s="187"/>
      <c r="C24" s="187" t="s">
        <v>210</v>
      </c>
      <c r="D24" s="232" t="s">
        <v>107</v>
      </c>
      <c r="E24" s="203" t="s">
        <v>227</v>
      </c>
      <c r="F24" s="187" t="s">
        <v>99</v>
      </c>
      <c r="G24" s="195">
        <v>1</v>
      </c>
      <c r="H24" s="192"/>
      <c r="I24" s="192">
        <f t="shared" si="0"/>
        <v>0</v>
      </c>
      <c r="J24" s="191">
        <v>21</v>
      </c>
      <c r="K24" s="192">
        <f t="shared" si="1"/>
        <v>0</v>
      </c>
      <c r="L24" s="240"/>
      <c r="M24" s="240"/>
      <c r="N24" s="240"/>
      <c r="O24" s="240"/>
      <c r="P24" s="240"/>
      <c r="Q24" s="240"/>
      <c r="R24" s="240"/>
      <c r="S24" s="240"/>
      <c r="T24" s="240"/>
      <c r="U24" s="240"/>
      <c r="V24" s="240"/>
      <c r="W24" s="240"/>
    </row>
    <row r="25" spans="1:23" s="202" customFormat="1" ht="38.25" x14ac:dyDescent="0.2">
      <c r="A25" s="219">
        <v>10</v>
      </c>
      <c r="B25" s="201"/>
      <c r="C25" s="187" t="s">
        <v>211</v>
      </c>
      <c r="D25" s="232" t="s">
        <v>108</v>
      </c>
      <c r="E25" s="200" t="s">
        <v>174</v>
      </c>
      <c r="F25" s="187" t="s">
        <v>99</v>
      </c>
      <c r="G25" s="195">
        <v>24</v>
      </c>
      <c r="H25" s="192"/>
      <c r="I25" s="192">
        <f t="shared" si="0"/>
        <v>0</v>
      </c>
      <c r="J25" s="191">
        <v>21</v>
      </c>
      <c r="K25" s="192">
        <f t="shared" si="1"/>
        <v>0</v>
      </c>
      <c r="L25" s="241"/>
      <c r="M25" s="241"/>
      <c r="N25" s="241"/>
      <c r="O25" s="241"/>
      <c r="P25" s="241"/>
      <c r="Q25" s="241"/>
      <c r="R25" s="241"/>
      <c r="S25" s="241"/>
      <c r="T25" s="241"/>
      <c r="U25" s="241"/>
      <c r="V25" s="241"/>
      <c r="W25" s="241"/>
    </row>
    <row r="26" spans="1:23" s="202" customFormat="1" ht="76.5" x14ac:dyDescent="0.2">
      <c r="A26" s="219">
        <v>11</v>
      </c>
      <c r="B26" s="201"/>
      <c r="C26" s="187" t="s">
        <v>212</v>
      </c>
      <c r="D26" s="232" t="s">
        <v>109</v>
      </c>
      <c r="E26" s="203" t="s">
        <v>225</v>
      </c>
      <c r="F26" s="187" t="s">
        <v>99</v>
      </c>
      <c r="G26" s="195">
        <v>6</v>
      </c>
      <c r="H26" s="192"/>
      <c r="I26" s="192">
        <f t="shared" si="0"/>
        <v>0</v>
      </c>
      <c r="J26" s="191">
        <v>21</v>
      </c>
      <c r="K26" s="192">
        <f t="shared" si="1"/>
        <v>0</v>
      </c>
      <c r="L26" s="241"/>
      <c r="M26" s="241"/>
      <c r="N26" s="241"/>
      <c r="O26" s="241"/>
      <c r="P26" s="241"/>
      <c r="Q26" s="241"/>
      <c r="R26" s="241"/>
      <c r="S26" s="241"/>
      <c r="T26" s="241"/>
      <c r="U26" s="241"/>
      <c r="V26" s="241"/>
      <c r="W26" s="241"/>
    </row>
    <row r="27" spans="1:23" s="181" customFormat="1" ht="89.25" x14ac:dyDescent="0.2">
      <c r="A27" s="219">
        <v>12</v>
      </c>
      <c r="B27" s="187"/>
      <c r="C27" s="187" t="s">
        <v>213</v>
      </c>
      <c r="D27" s="232" t="s">
        <v>110</v>
      </c>
      <c r="E27" s="203" t="s">
        <v>113</v>
      </c>
      <c r="F27" s="187" t="s">
        <v>99</v>
      </c>
      <c r="G27" s="195">
        <v>2</v>
      </c>
      <c r="H27" s="192"/>
      <c r="I27" s="192">
        <f t="shared" si="0"/>
        <v>0</v>
      </c>
      <c r="J27" s="191">
        <v>21</v>
      </c>
      <c r="K27" s="192">
        <f t="shared" si="1"/>
        <v>0</v>
      </c>
      <c r="L27" s="240"/>
      <c r="M27" s="240"/>
      <c r="N27" s="240"/>
      <c r="O27" s="240"/>
      <c r="P27" s="240"/>
      <c r="Q27" s="240"/>
      <c r="R27" s="240"/>
      <c r="S27" s="240"/>
      <c r="T27" s="240"/>
      <c r="U27" s="240"/>
      <c r="V27" s="240"/>
      <c r="W27" s="240"/>
    </row>
    <row r="28" spans="1:23" s="202" customFormat="1" ht="76.5" x14ac:dyDescent="0.2">
      <c r="A28" s="219">
        <v>13</v>
      </c>
      <c r="B28" s="201"/>
      <c r="C28" s="187" t="s">
        <v>214</v>
      </c>
      <c r="D28" s="232" t="s">
        <v>111</v>
      </c>
      <c r="E28" s="203" t="s">
        <v>222</v>
      </c>
      <c r="F28" s="187" t="s">
        <v>99</v>
      </c>
      <c r="G28" s="195">
        <v>1</v>
      </c>
      <c r="H28" s="192"/>
      <c r="I28" s="192">
        <f t="shared" si="0"/>
        <v>0</v>
      </c>
      <c r="J28" s="191">
        <v>21</v>
      </c>
      <c r="K28" s="192">
        <f t="shared" si="1"/>
        <v>0</v>
      </c>
      <c r="L28" s="241"/>
      <c r="M28" s="241"/>
      <c r="N28" s="241"/>
      <c r="O28" s="241"/>
      <c r="P28" s="241"/>
      <c r="Q28" s="241"/>
      <c r="R28" s="241"/>
      <c r="S28" s="241"/>
      <c r="T28" s="241"/>
      <c r="U28" s="241"/>
      <c r="V28" s="241"/>
      <c r="W28" s="241"/>
    </row>
    <row r="29" spans="1:23" s="202" customFormat="1" ht="63.75" x14ac:dyDescent="0.2">
      <c r="A29" s="219">
        <v>14</v>
      </c>
      <c r="B29" s="201"/>
      <c r="C29" s="187"/>
      <c r="D29" s="232" t="s">
        <v>112</v>
      </c>
      <c r="E29" s="203" t="s">
        <v>114</v>
      </c>
      <c r="F29" s="187" t="s">
        <v>99</v>
      </c>
      <c r="G29" s="195">
        <v>1</v>
      </c>
      <c r="H29" s="192"/>
      <c r="I29" s="192">
        <f t="shared" si="0"/>
        <v>0</v>
      </c>
      <c r="J29" s="191">
        <v>21</v>
      </c>
      <c r="K29" s="192">
        <f t="shared" si="1"/>
        <v>0</v>
      </c>
      <c r="L29" s="241"/>
      <c r="M29" s="241"/>
      <c r="N29" s="241"/>
      <c r="O29" s="241"/>
      <c r="P29" s="241"/>
      <c r="Q29" s="241"/>
      <c r="R29" s="241"/>
      <c r="S29" s="241"/>
      <c r="T29" s="241"/>
      <c r="U29" s="241"/>
      <c r="V29" s="241"/>
      <c r="W29" s="241"/>
    </row>
    <row r="30" spans="1:23" s="204" customFormat="1" x14ac:dyDescent="0.2">
      <c r="A30" s="219"/>
      <c r="B30" s="222"/>
      <c r="C30" s="222"/>
      <c r="D30" s="229"/>
      <c r="E30" s="212" t="s">
        <v>91</v>
      </c>
      <c r="F30" s="222"/>
      <c r="G30" s="239"/>
      <c r="H30" s="239"/>
      <c r="I30" s="205">
        <f>I14</f>
        <v>0</v>
      </c>
      <c r="J30" s="239"/>
      <c r="K30" s="239"/>
      <c r="L30" s="239"/>
      <c r="M30" s="239"/>
      <c r="N30" s="239"/>
      <c r="O30" s="239"/>
      <c r="P30" s="239"/>
      <c r="Q30" s="239"/>
      <c r="R30" s="239"/>
      <c r="S30" s="239"/>
      <c r="T30" s="239"/>
      <c r="U30" s="239"/>
      <c r="V30" s="239"/>
      <c r="W30" s="239"/>
    </row>
    <row r="31" spans="1:23" x14ac:dyDescent="0.2">
      <c r="A31" s="219"/>
    </row>
    <row r="32" spans="1:23" x14ac:dyDescent="0.2">
      <c r="A32" s="219"/>
    </row>
    <row r="33" spans="1:1" x14ac:dyDescent="0.2">
      <c r="A33" s="219"/>
    </row>
    <row r="34" spans="1:1" x14ac:dyDescent="0.2">
      <c r="A34" s="219"/>
    </row>
    <row r="35" spans="1:1" x14ac:dyDescent="0.2">
      <c r="A35" s="219"/>
    </row>
    <row r="36" spans="1:1" x14ac:dyDescent="0.2">
      <c r="A36" s="219"/>
    </row>
    <row r="37" spans="1:1" x14ac:dyDescent="0.2">
      <c r="A37" s="219"/>
    </row>
    <row r="38" spans="1:1" x14ac:dyDescent="0.2">
      <c r="A38" s="219"/>
    </row>
    <row r="39" spans="1:1" x14ac:dyDescent="0.2">
      <c r="A39" s="219"/>
    </row>
    <row r="40" spans="1:1" x14ac:dyDescent="0.2">
      <c r="A40" s="219"/>
    </row>
    <row r="41" spans="1:1" x14ac:dyDescent="0.2">
      <c r="A41" s="219"/>
    </row>
    <row r="42" spans="1:1" x14ac:dyDescent="0.2">
      <c r="A42" s="219"/>
    </row>
    <row r="43" spans="1:1" x14ac:dyDescent="0.2">
      <c r="A43" s="219"/>
    </row>
    <row r="44" spans="1:1" x14ac:dyDescent="0.2">
      <c r="A44" s="219"/>
    </row>
    <row r="45" spans="1:1" x14ac:dyDescent="0.2">
      <c r="A45" s="219"/>
    </row>
    <row r="46" spans="1:1" x14ac:dyDescent="0.2">
      <c r="A46" s="219"/>
    </row>
    <row r="47" spans="1:1" x14ac:dyDescent="0.2">
      <c r="A47" s="219"/>
    </row>
    <row r="48" spans="1:1" x14ac:dyDescent="0.2">
      <c r="A48" s="219"/>
    </row>
    <row r="49" spans="1:1" x14ac:dyDescent="0.2">
      <c r="A49" s="219"/>
    </row>
    <row r="50" spans="1:1" x14ac:dyDescent="0.2">
      <c r="A50" s="219"/>
    </row>
    <row r="51" spans="1:1" x14ac:dyDescent="0.2">
      <c r="A51" s="219"/>
    </row>
    <row r="52" spans="1:1" x14ac:dyDescent="0.2">
      <c r="A52" s="219"/>
    </row>
    <row r="53" spans="1:1" x14ac:dyDescent="0.2">
      <c r="A53" s="219"/>
    </row>
    <row r="54" spans="1:1" x14ac:dyDescent="0.2">
      <c r="A54" s="219"/>
    </row>
    <row r="55" spans="1:1" x14ac:dyDescent="0.2">
      <c r="A55" s="219"/>
    </row>
    <row r="56" spans="1:1" x14ac:dyDescent="0.2">
      <c r="A56" s="219"/>
    </row>
    <row r="57" spans="1:1" x14ac:dyDescent="0.2">
      <c r="A57" s="219"/>
    </row>
    <row r="58" spans="1:1" x14ac:dyDescent="0.2">
      <c r="A58" s="219"/>
    </row>
    <row r="59" spans="1:1" x14ac:dyDescent="0.2">
      <c r="A59" s="219"/>
    </row>
    <row r="60" spans="1:1" x14ac:dyDescent="0.2">
      <c r="A60" s="219"/>
    </row>
    <row r="61" spans="1:1" x14ac:dyDescent="0.2">
      <c r="A61" s="219"/>
    </row>
    <row r="62" spans="1:1" x14ac:dyDescent="0.2">
      <c r="A62" s="219"/>
    </row>
    <row r="63" spans="1:1" x14ac:dyDescent="0.2">
      <c r="A63" s="219"/>
    </row>
    <row r="64" spans="1:1" x14ac:dyDescent="0.2">
      <c r="A64" s="219"/>
    </row>
    <row r="65" spans="1:1" x14ac:dyDescent="0.2">
      <c r="A65" s="219"/>
    </row>
    <row r="66" spans="1:1" x14ac:dyDescent="0.2">
      <c r="A66" s="219"/>
    </row>
    <row r="67" spans="1:1" x14ac:dyDescent="0.2">
      <c r="A67" s="219"/>
    </row>
    <row r="68" spans="1:1" x14ac:dyDescent="0.2">
      <c r="A68" s="219"/>
    </row>
    <row r="69" spans="1:1" x14ac:dyDescent="0.2">
      <c r="A69" s="219"/>
    </row>
    <row r="70" spans="1:1" x14ac:dyDescent="0.2">
      <c r="A70" s="219"/>
    </row>
    <row r="71" spans="1:1" x14ac:dyDescent="0.2">
      <c r="A71" s="219"/>
    </row>
    <row r="72" spans="1:1" x14ac:dyDescent="0.2">
      <c r="A72" s="219"/>
    </row>
    <row r="73" spans="1:1" x14ac:dyDescent="0.2">
      <c r="A73" s="219"/>
    </row>
    <row r="74" spans="1:1" x14ac:dyDescent="0.2">
      <c r="A74" s="219"/>
    </row>
    <row r="75" spans="1:1" x14ac:dyDescent="0.2">
      <c r="A75" s="219"/>
    </row>
    <row r="76" spans="1:1" x14ac:dyDescent="0.2">
      <c r="A76" s="219"/>
    </row>
    <row r="77" spans="1:1" x14ac:dyDescent="0.2">
      <c r="A77" s="219"/>
    </row>
    <row r="78" spans="1:1" x14ac:dyDescent="0.2">
      <c r="A78" s="219"/>
    </row>
    <row r="79" spans="1:1" x14ac:dyDescent="0.2">
      <c r="A79" s="219"/>
    </row>
    <row r="80" spans="1:1" x14ac:dyDescent="0.2">
      <c r="A80" s="219"/>
    </row>
    <row r="81" spans="1:1" x14ac:dyDescent="0.2">
      <c r="A81" s="219"/>
    </row>
    <row r="82" spans="1:1" x14ac:dyDescent="0.2">
      <c r="A82" s="219"/>
    </row>
    <row r="83" spans="1:1" x14ac:dyDescent="0.2">
      <c r="A83" s="219"/>
    </row>
    <row r="84" spans="1:1" x14ac:dyDescent="0.2">
      <c r="A84" s="219"/>
    </row>
    <row r="85" spans="1:1" x14ac:dyDescent="0.2">
      <c r="A85" s="219"/>
    </row>
    <row r="86" spans="1:1" x14ac:dyDescent="0.2">
      <c r="A86" s="219"/>
    </row>
    <row r="87" spans="1:1" x14ac:dyDescent="0.2">
      <c r="A87" s="219"/>
    </row>
    <row r="88" spans="1:1" x14ac:dyDescent="0.2">
      <c r="A88" s="219"/>
    </row>
    <row r="89" spans="1:1" x14ac:dyDescent="0.2">
      <c r="A89" s="219"/>
    </row>
    <row r="90" spans="1:1" x14ac:dyDescent="0.2">
      <c r="A90" s="219"/>
    </row>
    <row r="91" spans="1:1" x14ac:dyDescent="0.2">
      <c r="A91" s="219"/>
    </row>
    <row r="92" spans="1:1" x14ac:dyDescent="0.2">
      <c r="A92" s="219"/>
    </row>
    <row r="93" spans="1:1" x14ac:dyDescent="0.2">
      <c r="A93" s="219"/>
    </row>
    <row r="94" spans="1:1" x14ac:dyDescent="0.2">
      <c r="A94" s="219"/>
    </row>
    <row r="95" spans="1:1" x14ac:dyDescent="0.2">
      <c r="A95" s="219"/>
    </row>
    <row r="96" spans="1:1" x14ac:dyDescent="0.2">
      <c r="A96" s="219"/>
    </row>
    <row r="97" spans="1:1" x14ac:dyDescent="0.2">
      <c r="A97" s="219"/>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76" fitToHeight="999" orientation="landscape" errors="blank"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8B5AE-2B28-44BD-9FD2-8D32DB7B8A8C}">
  <sheetPr>
    <pageSetUpPr fitToPage="1"/>
  </sheetPr>
  <dimension ref="A1:W91"/>
  <sheetViews>
    <sheetView showGridLines="0" topLeftCell="A24" zoomScaleNormal="100" workbookViewId="0">
      <selection activeCell="E17" sqref="E17"/>
    </sheetView>
  </sheetViews>
  <sheetFormatPr defaultRowHeight="12.75" x14ac:dyDescent="0.2"/>
  <cols>
    <col min="1" max="1" width="5.5703125" style="221" customWidth="1"/>
    <col min="2" max="2" width="4.42578125" style="224" customWidth="1"/>
    <col min="3" max="3" width="6.42578125" style="224" customWidth="1"/>
    <col min="4" max="4" width="12.7109375" style="233" customWidth="1"/>
    <col min="5" max="5" width="96" style="214" customWidth="1"/>
    <col min="6" max="6" width="7.7109375" style="224" customWidth="1"/>
    <col min="7" max="7" width="9.85546875" style="221" customWidth="1"/>
    <col min="8" max="8" width="13.28515625" style="221" customWidth="1"/>
    <col min="9" max="9" width="15.5703125" style="221" customWidth="1"/>
    <col min="10" max="10" width="6.7109375" style="221" customWidth="1"/>
    <col min="11" max="11" width="15.5703125" style="221" customWidth="1"/>
    <col min="12" max="23" width="9.140625" style="221"/>
    <col min="24" max="16384" width="9.140625" style="179"/>
  </cols>
  <sheetData>
    <row r="1" spans="1:23" s="206" customFormat="1" ht="18" x14ac:dyDescent="0.2">
      <c r="A1" s="243" t="s">
        <v>94</v>
      </c>
      <c r="B1" s="244"/>
      <c r="C1" s="244"/>
      <c r="D1" s="230"/>
      <c r="E1" s="230"/>
      <c r="F1" s="244"/>
      <c r="G1" s="244"/>
      <c r="H1" s="244"/>
      <c r="I1" s="244"/>
      <c r="J1" s="244"/>
      <c r="K1" s="244"/>
    </row>
    <row r="2" spans="1:23" s="206" customFormat="1" x14ac:dyDescent="0.2">
      <c r="A2" s="245" t="s">
        <v>61</v>
      </c>
      <c r="B2" s="244"/>
      <c r="C2" s="180" t="str">
        <f>'[3]Krycí list'!E5</f>
        <v>Učebna pro výuku fyziky a chemie</v>
      </c>
      <c r="D2" s="226"/>
      <c r="E2" s="226"/>
      <c r="F2" s="244"/>
      <c r="G2" s="244"/>
      <c r="H2" s="244"/>
      <c r="I2" s="244"/>
      <c r="J2" s="244"/>
      <c r="K2" s="244"/>
    </row>
    <row r="3" spans="1:23" s="206" customFormat="1" x14ac:dyDescent="0.2">
      <c r="A3" s="245" t="s">
        <v>62</v>
      </c>
      <c r="B3" s="244"/>
      <c r="C3" s="298" t="str">
        <f>'[3]Krycí list'!E7</f>
        <v>Základní škola Bosonožská 9 
625 00 Brno - Starý Lískovec</v>
      </c>
      <c r="D3" s="299"/>
      <c r="E3" s="299"/>
      <c r="F3" s="244"/>
      <c r="G3" s="244"/>
      <c r="H3" s="244"/>
      <c r="I3" s="180"/>
      <c r="J3" s="244"/>
      <c r="K3" s="244"/>
    </row>
    <row r="4" spans="1:23" s="206" customFormat="1" x14ac:dyDescent="0.2">
      <c r="A4" s="245" t="s">
        <v>63</v>
      </c>
      <c r="B4" s="244"/>
      <c r="C4" s="180" t="str">
        <f>'[3]Krycí list'!E9</f>
        <v>OCENĚNÝ SOUPIS PRACÍ A DODÁVEK A SLUŽEB</v>
      </c>
      <c r="D4" s="226"/>
      <c r="E4" s="226"/>
      <c r="F4" s="244"/>
      <c r="G4" s="244"/>
      <c r="H4" s="244"/>
      <c r="I4" s="180"/>
      <c r="J4" s="244"/>
      <c r="K4" s="244"/>
    </row>
    <row r="5" spans="1:23" s="206" customFormat="1" x14ac:dyDescent="0.2">
      <c r="A5" s="244" t="s">
        <v>71</v>
      </c>
      <c r="B5" s="244"/>
      <c r="C5" s="180" t="str">
        <f>'[3]Krycí list'!P5</f>
        <v xml:space="preserve"> </v>
      </c>
      <c r="D5" s="226"/>
      <c r="E5" s="226"/>
      <c r="F5" s="244"/>
      <c r="G5" s="244"/>
      <c r="H5" s="244"/>
      <c r="I5" s="180"/>
      <c r="J5" s="244"/>
      <c r="K5" s="244"/>
    </row>
    <row r="6" spans="1:23" s="206" customFormat="1" x14ac:dyDescent="0.2">
      <c r="A6" s="244"/>
      <c r="B6" s="244"/>
      <c r="C6" s="180"/>
      <c r="D6" s="226"/>
      <c r="E6" s="226"/>
      <c r="F6" s="244"/>
      <c r="G6" s="244"/>
      <c r="H6" s="244"/>
      <c r="I6" s="180"/>
      <c r="J6" s="244"/>
      <c r="K6" s="244"/>
    </row>
    <row r="7" spans="1:23" s="206" customFormat="1" x14ac:dyDescent="0.2">
      <c r="A7" s="244" t="s">
        <v>65</v>
      </c>
      <c r="B7" s="244"/>
      <c r="C7" s="298" t="str">
        <f>'[3]Krycí list'!E26</f>
        <v>Základní škola Bosonožská</v>
      </c>
      <c r="D7" s="299"/>
      <c r="E7" s="299"/>
      <c r="F7" s="244"/>
      <c r="G7" s="244"/>
      <c r="H7" s="244"/>
      <c r="I7" s="180"/>
      <c r="J7" s="244"/>
      <c r="K7" s="244"/>
    </row>
    <row r="8" spans="1:23" s="206" customFormat="1" x14ac:dyDescent="0.2">
      <c r="A8" s="244" t="s">
        <v>66</v>
      </c>
      <c r="B8" s="244"/>
      <c r="C8" s="298" t="str">
        <f>'[3]Krycí list'!E28</f>
        <v xml:space="preserve"> </v>
      </c>
      <c r="D8" s="299"/>
      <c r="E8" s="226"/>
      <c r="F8" s="244"/>
      <c r="G8" s="244"/>
      <c r="H8" s="244"/>
      <c r="I8" s="180"/>
      <c r="J8" s="244"/>
      <c r="K8" s="244"/>
    </row>
    <row r="9" spans="1:23" s="206" customFormat="1" x14ac:dyDescent="0.2">
      <c r="A9" s="244" t="s">
        <v>67</v>
      </c>
      <c r="B9" s="244"/>
      <c r="C9" s="300" t="str">
        <f>'[3]Krycí list'!O31</f>
        <v>05/2022</v>
      </c>
      <c r="D9" s="299"/>
      <c r="E9" s="226"/>
      <c r="F9" s="244"/>
      <c r="G9" s="244"/>
      <c r="H9" s="244"/>
      <c r="I9" s="180"/>
      <c r="J9" s="244"/>
      <c r="K9" s="244"/>
    </row>
    <row r="10" spans="1:23" s="206" customFormat="1" x14ac:dyDescent="0.2">
      <c r="A10" s="244"/>
      <c r="B10" s="244"/>
      <c r="C10" s="244"/>
      <c r="D10" s="230"/>
      <c r="E10" s="230"/>
      <c r="F10" s="244"/>
      <c r="G10" s="244"/>
      <c r="H10" s="244"/>
      <c r="I10" s="244"/>
      <c r="J10" s="244"/>
      <c r="K10" s="244"/>
    </row>
    <row r="11" spans="1:23" s="242" customFormat="1" ht="38.25" x14ac:dyDescent="0.2">
      <c r="A11" s="182" t="s">
        <v>72</v>
      </c>
      <c r="B11" s="183" t="s">
        <v>73</v>
      </c>
      <c r="C11" s="183" t="s">
        <v>74</v>
      </c>
      <c r="D11" s="183" t="s">
        <v>75</v>
      </c>
      <c r="E11" s="183" t="s">
        <v>89</v>
      </c>
      <c r="F11" s="183" t="s">
        <v>76</v>
      </c>
      <c r="G11" s="183" t="s">
        <v>77</v>
      </c>
      <c r="H11" s="183" t="s">
        <v>92</v>
      </c>
      <c r="I11" s="183" t="s">
        <v>93</v>
      </c>
      <c r="J11" s="183" t="s">
        <v>78</v>
      </c>
      <c r="K11" s="183" t="s">
        <v>90</v>
      </c>
    </row>
    <row r="12" spans="1:23" s="224" customFormat="1" x14ac:dyDescent="0.2">
      <c r="A12" s="184">
        <v>1</v>
      </c>
      <c r="B12" s="185">
        <v>2</v>
      </c>
      <c r="C12" s="185">
        <v>3</v>
      </c>
      <c r="D12" s="186">
        <v>4</v>
      </c>
      <c r="E12" s="186">
        <v>5</v>
      </c>
      <c r="F12" s="185">
        <v>6</v>
      </c>
      <c r="G12" s="185">
        <v>7</v>
      </c>
      <c r="H12" s="185">
        <v>8</v>
      </c>
      <c r="I12" s="185">
        <v>9</v>
      </c>
      <c r="J12" s="185">
        <v>10</v>
      </c>
      <c r="K12" s="185">
        <v>11</v>
      </c>
    </row>
    <row r="13" spans="1:23" x14ac:dyDescent="0.2">
      <c r="A13" s="220"/>
      <c r="B13" s="223"/>
      <c r="C13" s="223"/>
      <c r="D13" s="231"/>
      <c r="E13" s="234"/>
      <c r="F13" s="223"/>
      <c r="G13" s="220"/>
      <c r="H13" s="220"/>
      <c r="I13" s="220"/>
      <c r="J13" s="220"/>
      <c r="K13" s="220"/>
    </row>
    <row r="14" spans="1:23" s="189" customFormat="1" x14ac:dyDescent="0.2">
      <c r="A14" s="219"/>
      <c r="B14" s="187"/>
      <c r="C14" s="187"/>
      <c r="D14" s="227" t="s">
        <v>82</v>
      </c>
      <c r="E14" s="188" t="s">
        <v>81</v>
      </c>
      <c r="F14" s="236"/>
      <c r="G14" s="237"/>
      <c r="H14" s="237"/>
      <c r="I14" s="190">
        <f>I15</f>
        <v>0</v>
      </c>
      <c r="J14" s="191"/>
      <c r="K14" s="192"/>
      <c r="L14" s="237"/>
      <c r="M14" s="237"/>
      <c r="N14" s="237"/>
      <c r="O14" s="237"/>
      <c r="P14" s="237"/>
      <c r="Q14" s="237"/>
      <c r="R14" s="237"/>
      <c r="S14" s="237"/>
      <c r="T14" s="237"/>
      <c r="U14" s="237"/>
      <c r="V14" s="237"/>
      <c r="W14" s="237"/>
    </row>
    <row r="15" spans="1:23" s="181" customFormat="1" x14ac:dyDescent="0.2">
      <c r="A15" s="219"/>
      <c r="B15" s="193"/>
      <c r="C15" s="225"/>
      <c r="D15" s="228"/>
      <c r="E15" s="209" t="s">
        <v>81</v>
      </c>
      <c r="F15" s="225"/>
      <c r="G15" s="238"/>
      <c r="H15" s="238"/>
      <c r="I15" s="194">
        <f>SUM(I16:I27)</f>
        <v>0</v>
      </c>
      <c r="J15" s="191"/>
      <c r="K15" s="192"/>
      <c r="L15" s="240"/>
      <c r="M15" s="240"/>
      <c r="N15" s="240"/>
      <c r="O15" s="240"/>
      <c r="P15" s="240"/>
      <c r="Q15" s="240"/>
      <c r="R15" s="240"/>
      <c r="S15" s="240"/>
      <c r="T15" s="240"/>
      <c r="U15" s="240"/>
      <c r="V15" s="240"/>
      <c r="W15" s="240"/>
    </row>
    <row r="16" spans="1:23" s="181" customFormat="1" ht="306" x14ac:dyDescent="0.2">
      <c r="A16" s="219">
        <v>1</v>
      </c>
      <c r="B16" s="187"/>
      <c r="C16" s="187" t="s">
        <v>228</v>
      </c>
      <c r="D16" s="278" t="s">
        <v>115</v>
      </c>
      <c r="E16" s="203" t="s">
        <v>175</v>
      </c>
      <c r="F16" s="187" t="s">
        <v>99</v>
      </c>
      <c r="G16" s="195">
        <v>1</v>
      </c>
      <c r="H16" s="192"/>
      <c r="I16" s="192">
        <f t="shared" ref="I16:I27" si="0">ROUND(G16*H16,2)</f>
        <v>0</v>
      </c>
      <c r="J16" s="191">
        <v>21</v>
      </c>
      <c r="K16" s="192">
        <f t="shared" ref="K16:K27" si="1">I16+((I16/100)*J16)</f>
        <v>0</v>
      </c>
      <c r="L16" s="240"/>
      <c r="M16" s="240"/>
      <c r="N16" s="240"/>
      <c r="O16" s="240"/>
      <c r="P16" s="240"/>
      <c r="Q16" s="240"/>
      <c r="R16" s="240"/>
      <c r="S16" s="240"/>
      <c r="T16" s="240"/>
      <c r="U16" s="240"/>
      <c r="V16" s="240"/>
      <c r="W16" s="240"/>
    </row>
    <row r="17" spans="1:23" s="202" customFormat="1" ht="178.5" x14ac:dyDescent="0.2">
      <c r="A17" s="219">
        <v>2</v>
      </c>
      <c r="B17" s="201"/>
      <c r="C17" s="187" t="s">
        <v>229</v>
      </c>
      <c r="D17" s="278" t="s">
        <v>116</v>
      </c>
      <c r="E17" s="203" t="s">
        <v>176</v>
      </c>
      <c r="F17" s="187" t="s">
        <v>99</v>
      </c>
      <c r="G17" s="195">
        <v>1</v>
      </c>
      <c r="H17" s="192"/>
      <c r="I17" s="192">
        <f t="shared" si="0"/>
        <v>0</v>
      </c>
      <c r="J17" s="191">
        <v>21</v>
      </c>
      <c r="K17" s="192">
        <f t="shared" si="1"/>
        <v>0</v>
      </c>
      <c r="L17" s="241"/>
      <c r="M17" s="241"/>
      <c r="N17" s="241"/>
      <c r="O17" s="241"/>
      <c r="P17" s="241"/>
      <c r="Q17" s="241"/>
      <c r="R17" s="241"/>
      <c r="S17" s="241"/>
      <c r="T17" s="241"/>
      <c r="U17" s="241"/>
      <c r="V17" s="241"/>
      <c r="W17" s="241"/>
    </row>
    <row r="18" spans="1:23" s="181" customFormat="1" ht="178.5" x14ac:dyDescent="0.2">
      <c r="A18" s="219">
        <v>3</v>
      </c>
      <c r="B18" s="187"/>
      <c r="C18" s="187" t="s">
        <v>230</v>
      </c>
      <c r="D18" s="278" t="s">
        <v>117</v>
      </c>
      <c r="E18" s="203" t="s">
        <v>177</v>
      </c>
      <c r="F18" s="187" t="s">
        <v>99</v>
      </c>
      <c r="G18" s="195">
        <v>1</v>
      </c>
      <c r="H18" s="192"/>
      <c r="I18" s="192">
        <f t="shared" si="0"/>
        <v>0</v>
      </c>
      <c r="J18" s="191">
        <v>21</v>
      </c>
      <c r="K18" s="192">
        <f t="shared" si="1"/>
        <v>0</v>
      </c>
      <c r="L18" s="240"/>
      <c r="M18" s="240"/>
      <c r="N18" s="240"/>
      <c r="O18" s="240"/>
      <c r="P18" s="240"/>
      <c r="Q18" s="240"/>
      <c r="R18" s="240"/>
      <c r="S18" s="240"/>
      <c r="T18" s="240"/>
      <c r="U18" s="240"/>
      <c r="V18" s="240"/>
      <c r="W18" s="240"/>
    </row>
    <row r="19" spans="1:23" s="202" customFormat="1" ht="178.5" x14ac:dyDescent="0.2">
      <c r="A19" s="219">
        <v>4</v>
      </c>
      <c r="B19" s="201"/>
      <c r="C19" s="187" t="s">
        <v>231</v>
      </c>
      <c r="D19" s="278" t="s">
        <v>118</v>
      </c>
      <c r="E19" s="200" t="s">
        <v>178</v>
      </c>
      <c r="F19" s="187" t="s">
        <v>99</v>
      </c>
      <c r="G19" s="195">
        <v>10</v>
      </c>
      <c r="H19" s="192"/>
      <c r="I19" s="192">
        <f t="shared" si="0"/>
        <v>0</v>
      </c>
      <c r="J19" s="191">
        <v>21</v>
      </c>
      <c r="K19" s="192">
        <f t="shared" si="1"/>
        <v>0</v>
      </c>
      <c r="L19" s="241"/>
      <c r="M19" s="241"/>
      <c r="N19" s="241"/>
      <c r="O19" s="241"/>
      <c r="P19" s="241"/>
      <c r="Q19" s="241"/>
      <c r="R19" s="241"/>
      <c r="S19" s="241"/>
      <c r="T19" s="241"/>
      <c r="U19" s="241"/>
      <c r="V19" s="241"/>
      <c r="W19" s="241"/>
    </row>
    <row r="20" spans="1:23" s="202" customFormat="1" ht="127.5" x14ac:dyDescent="0.2">
      <c r="A20" s="219">
        <v>5</v>
      </c>
      <c r="B20" s="201"/>
      <c r="C20" s="187" t="s">
        <v>232</v>
      </c>
      <c r="D20" s="278" t="s">
        <v>119</v>
      </c>
      <c r="E20" s="203" t="s">
        <v>179</v>
      </c>
      <c r="F20" s="187" t="s">
        <v>99</v>
      </c>
      <c r="G20" s="195">
        <v>4</v>
      </c>
      <c r="H20" s="192"/>
      <c r="I20" s="192">
        <f t="shared" si="0"/>
        <v>0</v>
      </c>
      <c r="J20" s="191">
        <v>21</v>
      </c>
      <c r="K20" s="192">
        <f t="shared" si="1"/>
        <v>0</v>
      </c>
      <c r="L20" s="241"/>
      <c r="M20" s="241"/>
      <c r="N20" s="241"/>
      <c r="O20" s="241"/>
      <c r="P20" s="241"/>
      <c r="Q20" s="241"/>
      <c r="R20" s="241"/>
      <c r="S20" s="241"/>
      <c r="T20" s="241"/>
      <c r="U20" s="241"/>
      <c r="V20" s="241"/>
      <c r="W20" s="241"/>
    </row>
    <row r="21" spans="1:23" s="181" customFormat="1" ht="140.25" x14ac:dyDescent="0.2">
      <c r="A21" s="219">
        <v>6</v>
      </c>
      <c r="B21" s="187"/>
      <c r="C21" s="187" t="s">
        <v>233</v>
      </c>
      <c r="D21" s="232" t="s">
        <v>120</v>
      </c>
      <c r="E21" s="203" t="s">
        <v>180</v>
      </c>
      <c r="F21" s="187" t="s">
        <v>99</v>
      </c>
      <c r="G21" s="195">
        <v>1</v>
      </c>
      <c r="H21" s="192"/>
      <c r="I21" s="192">
        <f t="shared" si="0"/>
        <v>0</v>
      </c>
      <c r="J21" s="191">
        <v>21</v>
      </c>
      <c r="K21" s="192">
        <f t="shared" si="1"/>
        <v>0</v>
      </c>
      <c r="L21" s="240"/>
      <c r="M21" s="240"/>
      <c r="N21" s="240"/>
      <c r="O21" s="240"/>
      <c r="P21" s="240"/>
      <c r="Q21" s="240"/>
      <c r="R21" s="240"/>
      <c r="S21" s="240"/>
      <c r="T21" s="240"/>
      <c r="U21" s="240"/>
      <c r="V21" s="240"/>
      <c r="W21" s="240"/>
    </row>
    <row r="22" spans="1:23" s="181" customFormat="1" ht="127.5" x14ac:dyDescent="0.2">
      <c r="A22" s="219">
        <v>7</v>
      </c>
      <c r="B22" s="187"/>
      <c r="C22" s="187" t="s">
        <v>234</v>
      </c>
      <c r="D22" s="278" t="s">
        <v>121</v>
      </c>
      <c r="E22" s="203" t="s">
        <v>181</v>
      </c>
      <c r="F22" s="187" t="s">
        <v>99</v>
      </c>
      <c r="G22" s="195">
        <v>1</v>
      </c>
      <c r="H22" s="192"/>
      <c r="I22" s="192">
        <f t="shared" si="0"/>
        <v>0</v>
      </c>
      <c r="J22" s="191">
        <v>21</v>
      </c>
      <c r="K22" s="192">
        <f t="shared" si="1"/>
        <v>0</v>
      </c>
      <c r="L22" s="240"/>
      <c r="M22" s="240"/>
      <c r="N22" s="240"/>
      <c r="O22" s="240"/>
      <c r="P22" s="240"/>
      <c r="Q22" s="240"/>
      <c r="R22" s="240"/>
      <c r="S22" s="240"/>
      <c r="T22" s="240"/>
      <c r="U22" s="240"/>
      <c r="V22" s="240"/>
      <c r="W22" s="240"/>
    </row>
    <row r="23" spans="1:23" s="181" customFormat="1" ht="242.25" x14ac:dyDescent="0.2">
      <c r="A23" s="219">
        <v>8</v>
      </c>
      <c r="B23" s="187"/>
      <c r="C23" s="187" t="s">
        <v>235</v>
      </c>
      <c r="D23" s="278" t="s">
        <v>122</v>
      </c>
      <c r="E23" s="203" t="s">
        <v>236</v>
      </c>
      <c r="F23" s="187" t="s">
        <v>99</v>
      </c>
      <c r="G23" s="195">
        <v>1</v>
      </c>
      <c r="H23" s="192"/>
      <c r="I23" s="192">
        <f t="shared" si="0"/>
        <v>0</v>
      </c>
      <c r="J23" s="191">
        <v>21</v>
      </c>
      <c r="K23" s="192">
        <f t="shared" si="1"/>
        <v>0</v>
      </c>
      <c r="L23" s="240"/>
      <c r="M23" s="240"/>
      <c r="N23" s="240"/>
      <c r="O23" s="240"/>
      <c r="P23" s="240"/>
      <c r="Q23" s="240"/>
      <c r="R23" s="240"/>
      <c r="S23" s="240"/>
      <c r="T23" s="240"/>
      <c r="U23" s="240"/>
      <c r="V23" s="240"/>
      <c r="W23" s="240"/>
    </row>
    <row r="24" spans="1:23" s="181" customFormat="1" ht="140.25" x14ac:dyDescent="0.2">
      <c r="A24" s="219">
        <v>9</v>
      </c>
      <c r="B24" s="187"/>
      <c r="C24" s="187" t="s">
        <v>205</v>
      </c>
      <c r="D24" s="232" t="s">
        <v>102</v>
      </c>
      <c r="E24" s="203" t="s">
        <v>237</v>
      </c>
      <c r="F24" s="187" t="s">
        <v>99</v>
      </c>
      <c r="G24" s="195">
        <v>3</v>
      </c>
      <c r="H24" s="192"/>
      <c r="I24" s="192">
        <f t="shared" si="0"/>
        <v>0</v>
      </c>
      <c r="J24" s="191">
        <v>21</v>
      </c>
      <c r="K24" s="192">
        <f t="shared" si="1"/>
        <v>0</v>
      </c>
      <c r="L24" s="240"/>
      <c r="M24" s="240"/>
      <c r="N24" s="240"/>
      <c r="O24" s="240"/>
      <c r="P24" s="240"/>
      <c r="Q24" s="240"/>
      <c r="R24" s="240"/>
      <c r="S24" s="240"/>
      <c r="T24" s="240"/>
      <c r="U24" s="240"/>
      <c r="V24" s="240"/>
      <c r="W24" s="240"/>
    </row>
    <row r="25" spans="1:23" s="202" customFormat="1" ht="89.25" x14ac:dyDescent="0.2">
      <c r="A25" s="219">
        <v>10</v>
      </c>
      <c r="B25" s="201"/>
      <c r="C25" s="187" t="s">
        <v>238</v>
      </c>
      <c r="D25" s="232" t="s">
        <v>123</v>
      </c>
      <c r="E25" s="200" t="s">
        <v>124</v>
      </c>
      <c r="F25" s="187" t="s">
        <v>99</v>
      </c>
      <c r="G25" s="195">
        <v>3</v>
      </c>
      <c r="H25" s="192"/>
      <c r="I25" s="192">
        <f t="shared" si="0"/>
        <v>0</v>
      </c>
      <c r="J25" s="191">
        <v>21</v>
      </c>
      <c r="K25" s="192">
        <f t="shared" si="1"/>
        <v>0</v>
      </c>
      <c r="L25" s="241"/>
      <c r="M25" s="241"/>
      <c r="N25" s="241"/>
      <c r="O25" s="241"/>
      <c r="P25" s="241"/>
      <c r="Q25" s="241"/>
      <c r="R25" s="241"/>
      <c r="S25" s="241"/>
      <c r="T25" s="241"/>
      <c r="U25" s="241"/>
      <c r="V25" s="241"/>
      <c r="W25" s="241"/>
    </row>
    <row r="26" spans="1:23" s="202" customFormat="1" ht="102" x14ac:dyDescent="0.2">
      <c r="A26" s="219">
        <v>11</v>
      </c>
      <c r="B26" s="201"/>
      <c r="C26" s="187" t="s">
        <v>210</v>
      </c>
      <c r="D26" s="232" t="s">
        <v>125</v>
      </c>
      <c r="E26" s="203" t="s">
        <v>239</v>
      </c>
      <c r="F26" s="187" t="s">
        <v>99</v>
      </c>
      <c r="G26" s="195">
        <v>1</v>
      </c>
      <c r="H26" s="192"/>
      <c r="I26" s="192">
        <f t="shared" si="0"/>
        <v>0</v>
      </c>
      <c r="J26" s="191">
        <v>21</v>
      </c>
      <c r="K26" s="192">
        <f t="shared" si="1"/>
        <v>0</v>
      </c>
      <c r="L26" s="241"/>
      <c r="M26" s="241"/>
      <c r="N26" s="241"/>
      <c r="O26" s="241"/>
      <c r="P26" s="241"/>
      <c r="Q26" s="241"/>
      <c r="R26" s="241"/>
      <c r="S26" s="241"/>
      <c r="T26" s="241"/>
      <c r="U26" s="241"/>
      <c r="V26" s="241"/>
      <c r="W26" s="241"/>
    </row>
    <row r="27" spans="1:23" s="181" customFormat="1" ht="89.25" x14ac:dyDescent="0.2">
      <c r="A27" s="219">
        <v>12</v>
      </c>
      <c r="B27" s="187"/>
      <c r="C27" s="187" t="s">
        <v>240</v>
      </c>
      <c r="D27" s="232" t="s">
        <v>126</v>
      </c>
      <c r="E27" s="203" t="s">
        <v>241</v>
      </c>
      <c r="F27" s="187" t="s">
        <v>99</v>
      </c>
      <c r="G27" s="195">
        <v>30</v>
      </c>
      <c r="H27" s="192"/>
      <c r="I27" s="192">
        <f t="shared" si="0"/>
        <v>0</v>
      </c>
      <c r="J27" s="191">
        <v>21</v>
      </c>
      <c r="K27" s="192">
        <f t="shared" si="1"/>
        <v>0</v>
      </c>
      <c r="L27" s="240"/>
      <c r="M27" s="240"/>
      <c r="N27" s="240"/>
      <c r="O27" s="240"/>
      <c r="P27" s="240"/>
      <c r="Q27" s="240"/>
      <c r="R27" s="240"/>
      <c r="S27" s="240"/>
      <c r="T27" s="240"/>
      <c r="U27" s="240"/>
      <c r="V27" s="240"/>
      <c r="W27" s="240"/>
    </row>
    <row r="28" spans="1:23" s="204" customFormat="1" x14ac:dyDescent="0.2">
      <c r="A28" s="219"/>
      <c r="B28" s="222"/>
      <c r="C28" s="222"/>
      <c r="D28" s="229"/>
      <c r="E28" s="212" t="s">
        <v>91</v>
      </c>
      <c r="F28" s="222"/>
      <c r="G28" s="239"/>
      <c r="H28" s="239"/>
      <c r="I28" s="205">
        <f>I14</f>
        <v>0</v>
      </c>
      <c r="J28" s="239"/>
      <c r="K28" s="239"/>
      <c r="L28" s="239"/>
      <c r="M28" s="239"/>
      <c r="N28" s="239"/>
      <c r="O28" s="239"/>
      <c r="P28" s="239"/>
      <c r="Q28" s="239"/>
      <c r="R28" s="239"/>
      <c r="S28" s="239"/>
      <c r="T28" s="239"/>
      <c r="U28" s="239"/>
      <c r="V28" s="239"/>
      <c r="W28" s="239"/>
    </row>
    <row r="29" spans="1:23" x14ac:dyDescent="0.2">
      <c r="A29" s="219"/>
    </row>
    <row r="30" spans="1:23" x14ac:dyDescent="0.2">
      <c r="A30" s="219"/>
    </row>
    <row r="31" spans="1:23" x14ac:dyDescent="0.2">
      <c r="A31" s="219"/>
    </row>
    <row r="32" spans="1:23" x14ac:dyDescent="0.2">
      <c r="A32" s="219"/>
    </row>
    <row r="33" spans="1:5" x14ac:dyDescent="0.2">
      <c r="A33" s="219"/>
    </row>
    <row r="34" spans="1:5" x14ac:dyDescent="0.2">
      <c r="A34" s="219"/>
    </row>
    <row r="35" spans="1:5" x14ac:dyDescent="0.2">
      <c r="A35" s="219"/>
    </row>
    <row r="36" spans="1:5" x14ac:dyDescent="0.2">
      <c r="A36" s="219"/>
      <c r="D36" s="206"/>
      <c r="E36" s="235"/>
    </row>
    <row r="37" spans="1:5" x14ac:dyDescent="0.2">
      <c r="A37" s="219"/>
      <c r="D37" s="206"/>
      <c r="E37" s="235"/>
    </row>
    <row r="38" spans="1:5" x14ac:dyDescent="0.2">
      <c r="A38" s="219"/>
      <c r="D38" s="206"/>
      <c r="E38" s="235"/>
    </row>
    <row r="39" spans="1:5" x14ac:dyDescent="0.2">
      <c r="A39" s="219"/>
      <c r="D39" s="206"/>
      <c r="E39" s="235"/>
    </row>
    <row r="40" spans="1:5" x14ac:dyDescent="0.2">
      <c r="A40" s="219"/>
      <c r="D40" s="206"/>
      <c r="E40" s="235"/>
    </row>
    <row r="41" spans="1:5" x14ac:dyDescent="0.2">
      <c r="A41" s="219"/>
      <c r="D41" s="206"/>
      <c r="E41" s="235"/>
    </row>
    <row r="42" spans="1:5" x14ac:dyDescent="0.2">
      <c r="A42" s="219"/>
      <c r="D42" s="206"/>
      <c r="E42" s="235"/>
    </row>
    <row r="43" spans="1:5" x14ac:dyDescent="0.2">
      <c r="A43" s="219"/>
      <c r="D43" s="206"/>
      <c r="E43" s="235"/>
    </row>
    <row r="44" spans="1:5" x14ac:dyDescent="0.2">
      <c r="A44" s="219"/>
      <c r="D44" s="206"/>
      <c r="E44" s="235"/>
    </row>
    <row r="45" spans="1:5" x14ac:dyDescent="0.2">
      <c r="A45" s="219"/>
      <c r="D45" s="206"/>
      <c r="E45" s="235"/>
    </row>
    <row r="46" spans="1:5" x14ac:dyDescent="0.2">
      <c r="A46" s="219"/>
      <c r="D46" s="206"/>
      <c r="E46" s="235"/>
    </row>
    <row r="47" spans="1:5" x14ac:dyDescent="0.2">
      <c r="A47" s="219"/>
      <c r="D47" s="206"/>
      <c r="E47" s="235"/>
    </row>
    <row r="48" spans="1:5" x14ac:dyDescent="0.2">
      <c r="A48" s="219"/>
      <c r="D48" s="206"/>
      <c r="E48" s="235"/>
    </row>
    <row r="49" spans="1:5" x14ac:dyDescent="0.2">
      <c r="A49" s="219"/>
      <c r="D49" s="206"/>
      <c r="E49" s="235"/>
    </row>
    <row r="50" spans="1:5" x14ac:dyDescent="0.2">
      <c r="A50" s="219"/>
      <c r="D50" s="206"/>
      <c r="E50" s="235"/>
    </row>
    <row r="51" spans="1:5" x14ac:dyDescent="0.2">
      <c r="A51" s="219"/>
      <c r="D51" s="206"/>
      <c r="E51" s="235"/>
    </row>
    <row r="52" spans="1:5" x14ac:dyDescent="0.2">
      <c r="A52" s="219"/>
      <c r="D52" s="206"/>
      <c r="E52" s="235"/>
    </row>
    <row r="53" spans="1:5" x14ac:dyDescent="0.2">
      <c r="A53" s="219"/>
      <c r="D53" s="206"/>
      <c r="E53" s="235"/>
    </row>
    <row r="54" spans="1:5" x14ac:dyDescent="0.2">
      <c r="A54" s="219"/>
      <c r="D54" s="206"/>
      <c r="E54" s="235"/>
    </row>
    <row r="55" spans="1:5" x14ac:dyDescent="0.2">
      <c r="A55" s="219"/>
      <c r="D55" s="206"/>
      <c r="E55" s="235"/>
    </row>
    <row r="56" spans="1:5" x14ac:dyDescent="0.2">
      <c r="A56" s="219"/>
      <c r="D56" s="206"/>
      <c r="E56" s="235"/>
    </row>
    <row r="57" spans="1:5" x14ac:dyDescent="0.2">
      <c r="A57" s="219"/>
      <c r="D57" s="206"/>
      <c r="E57" s="235"/>
    </row>
    <row r="58" spans="1:5" x14ac:dyDescent="0.2">
      <c r="A58" s="219"/>
      <c r="D58" s="206"/>
      <c r="E58" s="235"/>
    </row>
    <row r="59" spans="1:5" x14ac:dyDescent="0.2">
      <c r="A59" s="219"/>
      <c r="D59" s="206"/>
      <c r="E59" s="235"/>
    </row>
    <row r="60" spans="1:5" x14ac:dyDescent="0.2">
      <c r="A60" s="219"/>
      <c r="D60" s="206"/>
      <c r="E60" s="235"/>
    </row>
    <row r="61" spans="1:5" x14ac:dyDescent="0.2">
      <c r="A61" s="219"/>
      <c r="D61" s="206"/>
      <c r="E61" s="235"/>
    </row>
    <row r="62" spans="1:5" x14ac:dyDescent="0.2">
      <c r="A62" s="219"/>
      <c r="D62" s="206"/>
      <c r="E62" s="235"/>
    </row>
    <row r="63" spans="1:5" x14ac:dyDescent="0.2">
      <c r="A63" s="219"/>
      <c r="D63" s="206"/>
      <c r="E63" s="235"/>
    </row>
    <row r="64" spans="1:5" x14ac:dyDescent="0.2">
      <c r="A64" s="219"/>
      <c r="D64" s="206"/>
      <c r="E64" s="235"/>
    </row>
    <row r="65" spans="1:5" x14ac:dyDescent="0.2">
      <c r="A65" s="219"/>
      <c r="D65" s="206"/>
      <c r="E65" s="235"/>
    </row>
    <row r="66" spans="1:5" x14ac:dyDescent="0.2">
      <c r="A66" s="219"/>
      <c r="D66" s="206"/>
      <c r="E66" s="235"/>
    </row>
    <row r="67" spans="1:5" x14ac:dyDescent="0.2">
      <c r="A67" s="219"/>
      <c r="D67" s="206"/>
      <c r="E67" s="235"/>
    </row>
    <row r="68" spans="1:5" x14ac:dyDescent="0.2">
      <c r="A68" s="219"/>
      <c r="D68" s="206"/>
      <c r="E68" s="235"/>
    </row>
    <row r="69" spans="1:5" x14ac:dyDescent="0.2">
      <c r="A69" s="219"/>
      <c r="D69" s="206"/>
      <c r="E69" s="235"/>
    </row>
    <row r="70" spans="1:5" x14ac:dyDescent="0.2">
      <c r="A70" s="219"/>
      <c r="D70" s="206"/>
      <c r="E70" s="235"/>
    </row>
    <row r="71" spans="1:5" x14ac:dyDescent="0.2">
      <c r="A71" s="219"/>
      <c r="D71" s="206"/>
      <c r="E71" s="235"/>
    </row>
    <row r="72" spans="1:5" x14ac:dyDescent="0.2">
      <c r="A72" s="219"/>
      <c r="D72" s="206"/>
      <c r="E72" s="235"/>
    </row>
    <row r="73" spans="1:5" x14ac:dyDescent="0.2">
      <c r="A73" s="219"/>
      <c r="D73" s="206"/>
      <c r="E73" s="235"/>
    </row>
    <row r="74" spans="1:5" x14ac:dyDescent="0.2">
      <c r="A74" s="219"/>
      <c r="D74" s="206"/>
      <c r="E74" s="235"/>
    </row>
    <row r="75" spans="1:5" x14ac:dyDescent="0.2">
      <c r="A75" s="219"/>
      <c r="D75" s="206"/>
      <c r="E75" s="235"/>
    </row>
    <row r="76" spans="1:5" x14ac:dyDescent="0.2">
      <c r="A76" s="219"/>
      <c r="D76" s="206"/>
      <c r="E76" s="235"/>
    </row>
    <row r="77" spans="1:5" x14ac:dyDescent="0.2">
      <c r="A77" s="219"/>
      <c r="D77" s="206"/>
      <c r="E77" s="235"/>
    </row>
    <row r="78" spans="1:5" x14ac:dyDescent="0.2">
      <c r="A78" s="219"/>
      <c r="D78" s="206"/>
      <c r="E78" s="235"/>
    </row>
    <row r="79" spans="1:5" x14ac:dyDescent="0.2">
      <c r="A79" s="219"/>
      <c r="D79" s="206"/>
      <c r="E79" s="235"/>
    </row>
    <row r="80" spans="1:5" x14ac:dyDescent="0.2">
      <c r="A80" s="219"/>
      <c r="D80" s="206"/>
      <c r="E80" s="235"/>
    </row>
    <row r="81" spans="1:5" x14ac:dyDescent="0.2">
      <c r="A81" s="219"/>
      <c r="D81" s="206"/>
      <c r="E81" s="235"/>
    </row>
    <row r="82" spans="1:5" x14ac:dyDescent="0.2">
      <c r="A82" s="219"/>
      <c r="D82" s="206"/>
      <c r="E82" s="235"/>
    </row>
    <row r="83" spans="1:5" x14ac:dyDescent="0.2">
      <c r="A83" s="219"/>
      <c r="D83" s="206"/>
      <c r="E83" s="235"/>
    </row>
    <row r="84" spans="1:5" x14ac:dyDescent="0.2">
      <c r="A84" s="219"/>
      <c r="D84" s="206"/>
      <c r="E84" s="235"/>
    </row>
    <row r="85" spans="1:5" x14ac:dyDescent="0.2">
      <c r="A85" s="219"/>
      <c r="D85" s="206"/>
      <c r="E85" s="235"/>
    </row>
    <row r="86" spans="1:5" x14ac:dyDescent="0.2">
      <c r="A86" s="219"/>
      <c r="D86" s="206"/>
      <c r="E86" s="235"/>
    </row>
    <row r="87" spans="1:5" x14ac:dyDescent="0.2">
      <c r="A87" s="219"/>
      <c r="D87" s="206"/>
      <c r="E87" s="235"/>
    </row>
    <row r="88" spans="1:5" x14ac:dyDescent="0.2">
      <c r="A88" s="219"/>
      <c r="D88" s="206"/>
      <c r="E88" s="235"/>
    </row>
    <row r="89" spans="1:5" x14ac:dyDescent="0.2">
      <c r="A89" s="219"/>
      <c r="D89" s="206"/>
      <c r="E89" s="235"/>
    </row>
    <row r="90" spans="1:5" x14ac:dyDescent="0.2">
      <c r="A90" s="219"/>
      <c r="D90" s="206"/>
      <c r="E90" s="235"/>
    </row>
    <row r="91" spans="1:5" x14ac:dyDescent="0.2">
      <c r="A91" s="219"/>
      <c r="D91" s="206"/>
      <c r="E91" s="235"/>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76" fitToHeight="999" orientation="landscape" errors="blank"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A1859E-65C8-45D8-A7F9-38D7438B7288}">
  <sheetPr>
    <pageSetUpPr fitToPage="1"/>
  </sheetPr>
  <dimension ref="A1:W43"/>
  <sheetViews>
    <sheetView showGridLines="0" zoomScaleNormal="100" workbookViewId="0">
      <selection activeCell="E16" sqref="E16"/>
    </sheetView>
  </sheetViews>
  <sheetFormatPr defaultRowHeight="12.75" x14ac:dyDescent="0.2"/>
  <cols>
    <col min="1" max="1" width="5.5703125" style="221" customWidth="1"/>
    <col min="2" max="2" width="4.42578125" style="224" customWidth="1"/>
    <col min="3" max="3" width="6" style="224" customWidth="1"/>
    <col min="4" max="4" width="12.7109375" style="233" customWidth="1"/>
    <col min="5" max="5" width="94.28515625" style="214" customWidth="1"/>
    <col min="6" max="6" width="7.7109375" style="224" customWidth="1"/>
    <col min="7" max="7" width="9.85546875" style="221" customWidth="1"/>
    <col min="8" max="8" width="13.140625" style="221" customWidth="1"/>
    <col min="9" max="9" width="15.5703125" style="221" customWidth="1"/>
    <col min="10" max="10" width="6.7109375" style="221" customWidth="1"/>
    <col min="11" max="11" width="15.5703125" style="221" customWidth="1"/>
    <col min="12" max="23" width="9.140625" style="221"/>
    <col min="24" max="16384" width="9.140625" style="179"/>
  </cols>
  <sheetData>
    <row r="1" spans="1:23" s="206" customFormat="1" ht="18" x14ac:dyDescent="0.2">
      <c r="A1" s="243" t="s">
        <v>94</v>
      </c>
      <c r="B1" s="244"/>
      <c r="C1" s="244"/>
      <c r="D1" s="230"/>
      <c r="E1" s="230"/>
      <c r="F1" s="244"/>
      <c r="G1" s="244"/>
      <c r="H1" s="244"/>
      <c r="I1" s="244"/>
      <c r="J1" s="244"/>
      <c r="K1" s="244"/>
    </row>
    <row r="2" spans="1:23" s="206" customFormat="1" x14ac:dyDescent="0.2">
      <c r="A2" s="245" t="s">
        <v>61</v>
      </c>
      <c r="B2" s="244"/>
      <c r="C2" s="180" t="str">
        <f>'[4]Krycí list'!E5</f>
        <v>Kabinet matematiky č. 43</v>
      </c>
      <c r="D2" s="226"/>
      <c r="E2" s="226"/>
      <c r="F2" s="244"/>
      <c r="G2" s="244"/>
      <c r="H2" s="244"/>
      <c r="I2" s="244"/>
      <c r="J2" s="244"/>
      <c r="K2" s="244"/>
    </row>
    <row r="3" spans="1:23" s="206" customFormat="1" x14ac:dyDescent="0.2">
      <c r="A3" s="245" t="s">
        <v>62</v>
      </c>
      <c r="B3" s="244"/>
      <c r="C3" s="298" t="str">
        <f>'[4]Krycí list'!E7</f>
        <v>Základní škola Bosonožská 9 
625 00 Brno - Starý Lískovec</v>
      </c>
      <c r="D3" s="299"/>
      <c r="E3" s="299"/>
      <c r="F3" s="244"/>
      <c r="G3" s="244"/>
      <c r="H3" s="244"/>
      <c r="I3" s="180"/>
      <c r="J3" s="244"/>
      <c r="K3" s="244"/>
    </row>
    <row r="4" spans="1:23" s="206" customFormat="1" x14ac:dyDescent="0.2">
      <c r="A4" s="245" t="s">
        <v>63</v>
      </c>
      <c r="B4" s="244"/>
      <c r="C4" s="180" t="str">
        <f>'[4]Krycí list'!E9</f>
        <v>OCENĚNÝ SOUPIS PRACÍ A DODÁVEK A SLUŽEB</v>
      </c>
      <c r="D4" s="226"/>
      <c r="E4" s="226"/>
      <c r="F4" s="244"/>
      <c r="G4" s="244"/>
      <c r="H4" s="244"/>
      <c r="I4" s="180"/>
      <c r="J4" s="244"/>
      <c r="K4" s="244"/>
    </row>
    <row r="5" spans="1:23" s="206" customFormat="1" x14ac:dyDescent="0.2">
      <c r="A5" s="244" t="s">
        <v>71</v>
      </c>
      <c r="B5" s="244"/>
      <c r="C5" s="180" t="str">
        <f>'[4]Krycí list'!P5</f>
        <v xml:space="preserve"> </v>
      </c>
      <c r="D5" s="226"/>
      <c r="E5" s="226"/>
      <c r="F5" s="244"/>
      <c r="G5" s="244"/>
      <c r="H5" s="244"/>
      <c r="I5" s="180"/>
      <c r="J5" s="244"/>
      <c r="K5" s="244"/>
    </row>
    <row r="6" spans="1:23" s="206" customFormat="1" x14ac:dyDescent="0.2">
      <c r="A6" s="244"/>
      <c r="B6" s="244"/>
      <c r="C6" s="180"/>
      <c r="D6" s="226"/>
      <c r="E6" s="226"/>
      <c r="F6" s="244"/>
      <c r="G6" s="244"/>
      <c r="H6" s="244"/>
      <c r="I6" s="180"/>
      <c r="J6" s="244"/>
      <c r="K6" s="244"/>
    </row>
    <row r="7" spans="1:23" s="206" customFormat="1" x14ac:dyDescent="0.2">
      <c r="A7" s="244" t="s">
        <v>65</v>
      </c>
      <c r="B7" s="244"/>
      <c r="C7" s="298" t="str">
        <f>'[4]Krycí list'!E26</f>
        <v>Základní škola Bosonožská</v>
      </c>
      <c r="D7" s="299"/>
      <c r="E7" s="299"/>
      <c r="F7" s="244"/>
      <c r="G7" s="244"/>
      <c r="H7" s="244"/>
      <c r="I7" s="180"/>
      <c r="J7" s="244"/>
      <c r="K7" s="244"/>
    </row>
    <row r="8" spans="1:23" s="206" customFormat="1" x14ac:dyDescent="0.2">
      <c r="A8" s="244" t="s">
        <v>66</v>
      </c>
      <c r="B8" s="244"/>
      <c r="C8" s="298" t="str">
        <f>'[4]Krycí list'!E28</f>
        <v xml:space="preserve"> </v>
      </c>
      <c r="D8" s="299"/>
      <c r="E8" s="226"/>
      <c r="F8" s="244"/>
      <c r="G8" s="244"/>
      <c r="H8" s="244"/>
      <c r="I8" s="180"/>
      <c r="J8" s="244"/>
      <c r="K8" s="244"/>
    </row>
    <row r="9" spans="1:23" s="206" customFormat="1" x14ac:dyDescent="0.2">
      <c r="A9" s="244" t="s">
        <v>67</v>
      </c>
      <c r="B9" s="244"/>
      <c r="C9" s="300" t="str">
        <f>'[4]Krycí list'!O31</f>
        <v>05/2022</v>
      </c>
      <c r="D9" s="299"/>
      <c r="E9" s="226"/>
      <c r="F9" s="244"/>
      <c r="G9" s="244"/>
      <c r="H9" s="244"/>
      <c r="I9" s="180"/>
      <c r="J9" s="244"/>
      <c r="K9" s="244"/>
    </row>
    <row r="10" spans="1:23" s="206" customFormat="1" x14ac:dyDescent="0.2">
      <c r="A10" s="244"/>
      <c r="B10" s="244"/>
      <c r="C10" s="244"/>
      <c r="D10" s="230"/>
      <c r="E10" s="230"/>
      <c r="F10" s="244"/>
      <c r="G10" s="244"/>
      <c r="H10" s="244"/>
      <c r="I10" s="244"/>
      <c r="J10" s="244"/>
      <c r="K10" s="244"/>
    </row>
    <row r="11" spans="1:23" s="242" customFormat="1" ht="38.25" x14ac:dyDescent="0.2">
      <c r="A11" s="182" t="s">
        <v>72</v>
      </c>
      <c r="B11" s="183" t="s">
        <v>73</v>
      </c>
      <c r="C11" s="183" t="s">
        <v>74</v>
      </c>
      <c r="D11" s="183" t="s">
        <v>127</v>
      </c>
      <c r="E11" s="183" t="s">
        <v>89</v>
      </c>
      <c r="F11" s="183" t="s">
        <v>76</v>
      </c>
      <c r="G11" s="183" t="s">
        <v>77</v>
      </c>
      <c r="H11" s="183" t="s">
        <v>92</v>
      </c>
      <c r="I11" s="183" t="s">
        <v>93</v>
      </c>
      <c r="J11" s="183" t="s">
        <v>78</v>
      </c>
      <c r="K11" s="183" t="s">
        <v>90</v>
      </c>
    </row>
    <row r="12" spans="1:23" s="224" customFormat="1" x14ac:dyDescent="0.2">
      <c r="A12" s="184">
        <v>1</v>
      </c>
      <c r="B12" s="185">
        <v>2</v>
      </c>
      <c r="C12" s="185">
        <v>3</v>
      </c>
      <c r="D12" s="186">
        <v>4</v>
      </c>
      <c r="E12" s="186">
        <v>5</v>
      </c>
      <c r="F12" s="185">
        <v>6</v>
      </c>
      <c r="G12" s="185">
        <v>7</v>
      </c>
      <c r="H12" s="185">
        <v>8</v>
      </c>
      <c r="I12" s="185">
        <v>9</v>
      </c>
      <c r="J12" s="185">
        <v>10</v>
      </c>
      <c r="K12" s="185">
        <v>11</v>
      </c>
    </row>
    <row r="13" spans="1:23" x14ac:dyDescent="0.2">
      <c r="A13" s="220"/>
      <c r="B13" s="223"/>
      <c r="C13" s="223"/>
      <c r="D13" s="231"/>
      <c r="E13" s="207"/>
      <c r="F13" s="223"/>
      <c r="G13" s="220"/>
      <c r="H13" s="220"/>
      <c r="I13" s="220"/>
      <c r="J13" s="220"/>
      <c r="K13" s="220"/>
    </row>
    <row r="14" spans="1:23" s="189" customFormat="1" x14ac:dyDescent="0.2">
      <c r="A14" s="272"/>
      <c r="B14" s="208"/>
      <c r="C14" s="236"/>
      <c r="D14" s="227" t="s">
        <v>82</v>
      </c>
      <c r="E14" s="188" t="s">
        <v>81</v>
      </c>
      <c r="F14" s="236"/>
      <c r="G14" s="237"/>
      <c r="H14" s="237"/>
      <c r="I14" s="190">
        <f>+I15</f>
        <v>0</v>
      </c>
      <c r="J14" s="237"/>
      <c r="K14" s="192"/>
      <c r="L14" s="237"/>
      <c r="M14" s="237"/>
      <c r="N14" s="237"/>
      <c r="O14" s="237"/>
      <c r="P14" s="237"/>
      <c r="Q14" s="237"/>
      <c r="R14" s="237"/>
      <c r="S14" s="237"/>
      <c r="T14" s="237"/>
      <c r="U14" s="237"/>
      <c r="V14" s="237"/>
      <c r="W14" s="237"/>
    </row>
    <row r="15" spans="1:23" s="181" customFormat="1" x14ac:dyDescent="0.2">
      <c r="A15" s="219"/>
      <c r="B15" s="187"/>
      <c r="C15" s="187"/>
      <c r="D15" s="233"/>
      <c r="E15" s="209" t="s">
        <v>306</v>
      </c>
      <c r="F15" s="273"/>
      <c r="G15" s="238"/>
      <c r="H15" s="238"/>
      <c r="I15" s="194">
        <f>SUM(I16:I21)</f>
        <v>0</v>
      </c>
      <c r="J15" s="199"/>
      <c r="K15" s="196"/>
      <c r="L15" s="240"/>
      <c r="M15" s="240"/>
      <c r="N15" s="240"/>
      <c r="O15" s="240"/>
      <c r="P15" s="240"/>
      <c r="Q15" s="240"/>
      <c r="R15" s="240"/>
      <c r="S15" s="240"/>
      <c r="T15" s="240"/>
      <c r="U15" s="240"/>
      <c r="V15" s="240"/>
      <c r="W15" s="240"/>
    </row>
    <row r="16" spans="1:23" s="181" customFormat="1" ht="102" x14ac:dyDescent="0.2">
      <c r="A16" s="219">
        <v>1</v>
      </c>
      <c r="B16" s="187"/>
      <c r="C16" s="187" t="s">
        <v>242</v>
      </c>
      <c r="D16" s="233" t="s">
        <v>129</v>
      </c>
      <c r="E16" s="214" t="s">
        <v>130</v>
      </c>
      <c r="F16" s="197" t="s">
        <v>99</v>
      </c>
      <c r="G16" s="198">
        <v>5</v>
      </c>
      <c r="H16" s="196"/>
      <c r="I16" s="192">
        <f t="shared" ref="I16:I21" si="0">ROUND(G16*H16,2)</f>
        <v>0</v>
      </c>
      <c r="J16" s="191">
        <v>21</v>
      </c>
      <c r="K16" s="192">
        <f t="shared" ref="K16:K21" si="1">I16+((I16/100)*J16)</f>
        <v>0</v>
      </c>
      <c r="L16" s="240"/>
      <c r="M16" s="240"/>
      <c r="N16" s="240"/>
      <c r="O16" s="240"/>
      <c r="P16" s="240"/>
      <c r="Q16" s="240"/>
      <c r="R16" s="240"/>
      <c r="S16" s="240"/>
      <c r="T16" s="240"/>
      <c r="U16" s="240"/>
      <c r="V16" s="240"/>
      <c r="W16" s="240"/>
    </row>
    <row r="17" spans="1:23" s="181" customFormat="1" ht="242.25" x14ac:dyDescent="0.2">
      <c r="A17" s="219">
        <v>2</v>
      </c>
      <c r="B17" s="187"/>
      <c r="C17" s="187" t="s">
        <v>243</v>
      </c>
      <c r="D17" s="279" t="s">
        <v>132</v>
      </c>
      <c r="E17" s="214" t="s">
        <v>182</v>
      </c>
      <c r="F17" s="197" t="s">
        <v>99</v>
      </c>
      <c r="G17" s="198">
        <v>1</v>
      </c>
      <c r="H17" s="196"/>
      <c r="I17" s="192">
        <f t="shared" si="0"/>
        <v>0</v>
      </c>
      <c r="J17" s="191">
        <v>21</v>
      </c>
      <c r="K17" s="192">
        <f t="shared" si="1"/>
        <v>0</v>
      </c>
      <c r="L17" s="240"/>
      <c r="M17" s="240"/>
      <c r="N17" s="240"/>
      <c r="O17" s="240"/>
      <c r="P17" s="240"/>
      <c r="Q17" s="240"/>
      <c r="R17" s="240"/>
      <c r="S17" s="240"/>
      <c r="T17" s="240"/>
      <c r="U17" s="240"/>
      <c r="V17" s="240"/>
      <c r="W17" s="240"/>
    </row>
    <row r="18" spans="1:23" s="181" customFormat="1" ht="63.75" x14ac:dyDescent="0.2">
      <c r="A18" s="219">
        <v>3</v>
      </c>
      <c r="B18" s="187"/>
      <c r="C18" s="187" t="s">
        <v>244</v>
      </c>
      <c r="D18" s="233" t="s">
        <v>133</v>
      </c>
      <c r="E18" s="214" t="s">
        <v>134</v>
      </c>
      <c r="F18" s="197" t="s">
        <v>99</v>
      </c>
      <c r="G18" s="198">
        <v>5</v>
      </c>
      <c r="H18" s="196"/>
      <c r="I18" s="192">
        <f t="shared" si="0"/>
        <v>0</v>
      </c>
      <c r="J18" s="191">
        <v>21</v>
      </c>
      <c r="K18" s="192">
        <f t="shared" si="1"/>
        <v>0</v>
      </c>
      <c r="L18" s="240"/>
      <c r="M18" s="240"/>
      <c r="N18" s="240"/>
      <c r="O18" s="240"/>
      <c r="P18" s="240"/>
      <c r="Q18" s="240"/>
      <c r="R18" s="240"/>
      <c r="S18" s="240"/>
      <c r="T18" s="240"/>
      <c r="U18" s="240"/>
      <c r="V18" s="240"/>
      <c r="W18" s="240"/>
    </row>
    <row r="19" spans="1:23" s="181" customFormat="1" ht="102" x14ac:dyDescent="0.2">
      <c r="A19" s="219">
        <v>4</v>
      </c>
      <c r="B19" s="187"/>
      <c r="C19" s="187" t="s">
        <v>245</v>
      </c>
      <c r="D19" s="233" t="s">
        <v>135</v>
      </c>
      <c r="E19" s="214" t="s">
        <v>246</v>
      </c>
      <c r="F19" s="197" t="s">
        <v>99</v>
      </c>
      <c r="G19" s="198">
        <v>2</v>
      </c>
      <c r="H19" s="196"/>
      <c r="I19" s="192">
        <f t="shared" si="0"/>
        <v>0</v>
      </c>
      <c r="J19" s="191">
        <v>21</v>
      </c>
      <c r="K19" s="192">
        <f t="shared" si="1"/>
        <v>0</v>
      </c>
      <c r="L19" s="240"/>
      <c r="M19" s="240"/>
      <c r="N19" s="240"/>
      <c r="O19" s="240"/>
      <c r="P19" s="240"/>
      <c r="Q19" s="240"/>
      <c r="R19" s="240"/>
      <c r="S19" s="240"/>
      <c r="T19" s="240"/>
      <c r="U19" s="240"/>
      <c r="V19" s="240"/>
      <c r="W19" s="240"/>
    </row>
    <row r="20" spans="1:23" s="181" customFormat="1" ht="102" x14ac:dyDescent="0.2">
      <c r="A20" s="219">
        <v>5</v>
      </c>
      <c r="B20" s="187"/>
      <c r="C20" s="187" t="s">
        <v>247</v>
      </c>
      <c r="D20" s="233" t="s">
        <v>136</v>
      </c>
      <c r="E20" s="214" t="s">
        <v>248</v>
      </c>
      <c r="F20" s="197" t="s">
        <v>99</v>
      </c>
      <c r="G20" s="198">
        <v>1</v>
      </c>
      <c r="H20" s="196"/>
      <c r="I20" s="192">
        <f t="shared" si="0"/>
        <v>0</v>
      </c>
      <c r="J20" s="191">
        <v>21</v>
      </c>
      <c r="K20" s="192">
        <f t="shared" si="1"/>
        <v>0</v>
      </c>
      <c r="L20" s="240"/>
      <c r="M20" s="240"/>
      <c r="N20" s="240"/>
      <c r="O20" s="240"/>
      <c r="P20" s="240"/>
      <c r="Q20" s="240"/>
      <c r="R20" s="240"/>
      <c r="S20" s="240"/>
      <c r="T20" s="240"/>
      <c r="U20" s="240"/>
      <c r="V20" s="240"/>
      <c r="W20" s="240"/>
    </row>
    <row r="21" spans="1:23" s="181" customFormat="1" ht="153" x14ac:dyDescent="0.2">
      <c r="A21" s="219">
        <v>6</v>
      </c>
      <c r="B21" s="187"/>
      <c r="C21" s="187" t="s">
        <v>249</v>
      </c>
      <c r="D21" s="233" t="s">
        <v>137</v>
      </c>
      <c r="E21" s="214" t="s">
        <v>250</v>
      </c>
      <c r="F21" s="197" t="s">
        <v>99</v>
      </c>
      <c r="G21" s="198">
        <v>5</v>
      </c>
      <c r="H21" s="196"/>
      <c r="I21" s="192">
        <f t="shared" si="0"/>
        <v>0</v>
      </c>
      <c r="J21" s="191">
        <v>21</v>
      </c>
      <c r="K21" s="192">
        <f t="shared" si="1"/>
        <v>0</v>
      </c>
      <c r="L21" s="240"/>
      <c r="M21" s="240"/>
      <c r="N21" s="240"/>
      <c r="O21" s="240"/>
      <c r="P21" s="240"/>
      <c r="Q21" s="240"/>
      <c r="R21" s="240"/>
      <c r="S21" s="240"/>
      <c r="T21" s="240"/>
      <c r="U21" s="240"/>
      <c r="V21" s="240"/>
      <c r="W21" s="240"/>
    </row>
    <row r="22" spans="1:23" s="204" customFormat="1" x14ac:dyDescent="0.2">
      <c r="A22" s="219"/>
      <c r="B22" s="222"/>
      <c r="C22" s="222"/>
      <c r="D22" s="229"/>
      <c r="E22" s="212" t="s">
        <v>91</v>
      </c>
      <c r="F22" s="222"/>
      <c r="G22" s="239"/>
      <c r="H22" s="239"/>
      <c r="I22" s="205">
        <f>I14</f>
        <v>0</v>
      </c>
      <c r="J22" s="239"/>
      <c r="K22" s="239"/>
      <c r="L22" s="239"/>
      <c r="M22" s="239"/>
      <c r="N22" s="239"/>
      <c r="O22" s="239"/>
      <c r="P22" s="239"/>
      <c r="Q22" s="239"/>
      <c r="R22" s="239"/>
      <c r="S22" s="239"/>
      <c r="T22" s="239"/>
      <c r="U22" s="239"/>
      <c r="V22" s="239"/>
      <c r="W22" s="239"/>
    </row>
    <row r="23" spans="1:23" x14ac:dyDescent="0.2">
      <c r="A23" s="219"/>
    </row>
    <row r="24" spans="1:23" x14ac:dyDescent="0.2">
      <c r="A24" s="219"/>
    </row>
    <row r="25" spans="1:23" x14ac:dyDescent="0.2">
      <c r="A25" s="219"/>
    </row>
    <row r="26" spans="1:23" x14ac:dyDescent="0.2">
      <c r="A26" s="219"/>
    </row>
    <row r="27" spans="1:23" x14ac:dyDescent="0.2">
      <c r="A27" s="219"/>
    </row>
    <row r="28" spans="1:23" x14ac:dyDescent="0.2">
      <c r="A28" s="219"/>
    </row>
    <row r="29" spans="1:23" x14ac:dyDescent="0.2">
      <c r="A29" s="219"/>
    </row>
    <row r="30" spans="1:23" x14ac:dyDescent="0.2">
      <c r="A30" s="219"/>
    </row>
    <row r="31" spans="1:23" x14ac:dyDescent="0.2">
      <c r="A31" s="219"/>
    </row>
    <row r="32" spans="1:23" x14ac:dyDescent="0.2">
      <c r="A32" s="219"/>
    </row>
    <row r="33" spans="1:1" x14ac:dyDescent="0.2">
      <c r="A33" s="219"/>
    </row>
    <row r="34" spans="1:1" x14ac:dyDescent="0.2">
      <c r="A34" s="219"/>
    </row>
    <row r="35" spans="1:1" x14ac:dyDescent="0.2">
      <c r="A35" s="219"/>
    </row>
    <row r="36" spans="1:1" x14ac:dyDescent="0.2">
      <c r="A36" s="219"/>
    </row>
    <row r="37" spans="1:1" x14ac:dyDescent="0.2">
      <c r="A37" s="219"/>
    </row>
    <row r="38" spans="1:1" x14ac:dyDescent="0.2">
      <c r="A38" s="219"/>
    </row>
    <row r="39" spans="1:1" x14ac:dyDescent="0.2">
      <c r="A39" s="219"/>
    </row>
    <row r="40" spans="1:1" x14ac:dyDescent="0.2">
      <c r="A40" s="219"/>
    </row>
    <row r="41" spans="1:1" x14ac:dyDescent="0.2">
      <c r="A41" s="219"/>
    </row>
    <row r="42" spans="1:1" x14ac:dyDescent="0.2">
      <c r="A42" s="219"/>
    </row>
    <row r="43" spans="1:1" x14ac:dyDescent="0.2">
      <c r="A43" s="219"/>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77" fitToHeight="999" orientation="landscape" errors="blank"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79B162-6BF4-4D6C-A2BA-266C57D2C39C}">
  <sheetPr>
    <pageSetUpPr fitToPage="1"/>
  </sheetPr>
  <dimension ref="A1:W25"/>
  <sheetViews>
    <sheetView showGridLines="0" topLeftCell="A9" zoomScaleNormal="100" workbookViewId="0">
      <selection activeCell="E22" sqref="E22"/>
    </sheetView>
  </sheetViews>
  <sheetFormatPr defaultRowHeight="12.75" x14ac:dyDescent="0.2"/>
  <cols>
    <col min="1" max="1" width="5.5703125" style="221" customWidth="1"/>
    <col min="2" max="2" width="4.42578125" style="224" customWidth="1"/>
    <col min="3" max="3" width="6.42578125" style="224" customWidth="1"/>
    <col min="4" max="4" width="12.7109375" style="233" customWidth="1"/>
    <col min="5" max="5" width="96" style="214" customWidth="1"/>
    <col min="6" max="6" width="7.7109375" style="224" customWidth="1"/>
    <col min="7" max="7" width="9.85546875" style="221" customWidth="1"/>
    <col min="8" max="8" width="13.28515625" style="221" customWidth="1"/>
    <col min="9" max="9" width="15.5703125" style="221" customWidth="1"/>
    <col min="10" max="10" width="6.7109375" style="221" customWidth="1"/>
    <col min="11" max="11" width="15.5703125" style="221" customWidth="1"/>
    <col min="12" max="23" width="9.140625" style="221"/>
    <col min="24" max="16384" width="9.140625" style="179"/>
  </cols>
  <sheetData>
    <row r="1" spans="1:23" s="206" customFormat="1" ht="18" x14ac:dyDescent="0.2">
      <c r="A1" s="243" t="s">
        <v>94</v>
      </c>
      <c r="B1" s="244"/>
      <c r="C1" s="244"/>
      <c r="D1" s="230"/>
      <c r="E1" s="230"/>
      <c r="F1" s="244"/>
      <c r="G1" s="244"/>
      <c r="H1" s="244"/>
      <c r="I1" s="244"/>
      <c r="J1" s="244"/>
      <c r="K1" s="244"/>
    </row>
    <row r="2" spans="1:23" s="206" customFormat="1" x14ac:dyDescent="0.2">
      <c r="A2" s="245" t="s">
        <v>61</v>
      </c>
      <c r="B2" s="244"/>
      <c r="C2" s="180" t="str">
        <f>'[5]Krycí list'!E5</f>
        <v>Učebna matematiky č. 45</v>
      </c>
      <c r="D2" s="226"/>
      <c r="E2" s="226"/>
      <c r="F2" s="244"/>
      <c r="G2" s="244"/>
      <c r="H2" s="244"/>
      <c r="I2" s="244"/>
      <c r="J2" s="244"/>
      <c r="K2" s="244"/>
    </row>
    <row r="3" spans="1:23" s="206" customFormat="1" x14ac:dyDescent="0.2">
      <c r="A3" s="245" t="s">
        <v>62</v>
      </c>
      <c r="B3" s="244"/>
      <c r="C3" s="298" t="str">
        <f>'[5]Krycí list'!E7</f>
        <v>Základní škola Bosonožská 9 
625 00 Brno - Starý Lískovec</v>
      </c>
      <c r="D3" s="299"/>
      <c r="E3" s="299"/>
      <c r="F3" s="244"/>
      <c r="G3" s="244"/>
      <c r="H3" s="244"/>
      <c r="I3" s="180"/>
      <c r="J3" s="244"/>
      <c r="K3" s="244"/>
    </row>
    <row r="4" spans="1:23" s="206" customFormat="1" x14ac:dyDescent="0.2">
      <c r="A4" s="245" t="s">
        <v>63</v>
      </c>
      <c r="B4" s="244"/>
      <c r="C4" s="180" t="str">
        <f>'[5]Krycí list'!E9</f>
        <v>OCENĚNÝ SOUPIS PRACÍ A DODÁVEK A SLUŽEB</v>
      </c>
      <c r="D4" s="226"/>
      <c r="E4" s="226"/>
      <c r="F4" s="244"/>
      <c r="G4" s="244"/>
      <c r="H4" s="244"/>
      <c r="I4" s="180"/>
      <c r="J4" s="244"/>
      <c r="K4" s="244"/>
    </row>
    <row r="5" spans="1:23" s="206" customFormat="1" x14ac:dyDescent="0.2">
      <c r="A5" s="244" t="s">
        <v>71</v>
      </c>
      <c r="B5" s="244"/>
      <c r="C5" s="180" t="str">
        <f>'[5]Krycí list'!P5</f>
        <v xml:space="preserve"> </v>
      </c>
      <c r="D5" s="226"/>
      <c r="E5" s="226"/>
      <c r="F5" s="244"/>
      <c r="G5" s="244"/>
      <c r="H5" s="244"/>
      <c r="I5" s="180"/>
      <c r="J5" s="244"/>
      <c r="K5" s="244"/>
    </row>
    <row r="6" spans="1:23" s="206" customFormat="1" x14ac:dyDescent="0.2">
      <c r="A6" s="244"/>
      <c r="B6" s="244"/>
      <c r="C6" s="180"/>
      <c r="D6" s="226"/>
      <c r="E6" s="226"/>
      <c r="F6" s="244"/>
      <c r="G6" s="244"/>
      <c r="H6" s="244"/>
      <c r="I6" s="180"/>
      <c r="J6" s="244"/>
      <c r="K6" s="244"/>
    </row>
    <row r="7" spans="1:23" s="206" customFormat="1" x14ac:dyDescent="0.2">
      <c r="A7" s="244" t="s">
        <v>65</v>
      </c>
      <c r="B7" s="244"/>
      <c r="C7" s="298" t="str">
        <f>'[5]Krycí list'!E26</f>
        <v>Základní škola Bosonožská</v>
      </c>
      <c r="D7" s="299"/>
      <c r="E7" s="299"/>
      <c r="F7" s="244"/>
      <c r="G7" s="244"/>
      <c r="H7" s="244"/>
      <c r="I7" s="180"/>
      <c r="J7" s="244"/>
      <c r="K7" s="244"/>
    </row>
    <row r="8" spans="1:23" s="206" customFormat="1" x14ac:dyDescent="0.2">
      <c r="A8" s="244" t="s">
        <v>66</v>
      </c>
      <c r="B8" s="244"/>
      <c r="C8" s="298" t="str">
        <f>'[5]Krycí list'!E28</f>
        <v xml:space="preserve"> </v>
      </c>
      <c r="D8" s="299"/>
      <c r="E8" s="226"/>
      <c r="F8" s="244"/>
      <c r="G8" s="244"/>
      <c r="H8" s="244"/>
      <c r="I8" s="180"/>
      <c r="J8" s="244"/>
      <c r="K8" s="244"/>
    </row>
    <row r="9" spans="1:23" s="206" customFormat="1" x14ac:dyDescent="0.2">
      <c r="A9" s="244" t="s">
        <v>67</v>
      </c>
      <c r="B9" s="244"/>
      <c r="C9" s="300" t="str">
        <f>'[5]Krycí list'!O31</f>
        <v>05/2022</v>
      </c>
      <c r="D9" s="299"/>
      <c r="E9" s="226"/>
      <c r="F9" s="244"/>
      <c r="G9" s="244"/>
      <c r="H9" s="244"/>
      <c r="I9" s="180"/>
      <c r="J9" s="244"/>
      <c r="K9" s="244"/>
    </row>
    <row r="10" spans="1:23" s="206" customFormat="1" x14ac:dyDescent="0.2">
      <c r="A10" s="244"/>
      <c r="B10" s="244"/>
      <c r="C10" s="244"/>
      <c r="D10" s="230"/>
      <c r="E10" s="230"/>
      <c r="F10" s="244"/>
      <c r="G10" s="244"/>
      <c r="H10" s="244"/>
      <c r="I10" s="244"/>
      <c r="J10" s="244"/>
      <c r="K10" s="244"/>
    </row>
    <row r="11" spans="1:23" s="242" customFormat="1" ht="38.25" x14ac:dyDescent="0.2">
      <c r="A11" s="182" t="s">
        <v>72</v>
      </c>
      <c r="B11" s="183" t="s">
        <v>73</v>
      </c>
      <c r="C11" s="183" t="s">
        <v>74</v>
      </c>
      <c r="D11" s="183" t="s">
        <v>75</v>
      </c>
      <c r="E11" s="183" t="s">
        <v>89</v>
      </c>
      <c r="F11" s="183" t="s">
        <v>76</v>
      </c>
      <c r="G11" s="183" t="s">
        <v>77</v>
      </c>
      <c r="H11" s="183" t="s">
        <v>92</v>
      </c>
      <c r="I11" s="183" t="s">
        <v>93</v>
      </c>
      <c r="J11" s="183" t="s">
        <v>78</v>
      </c>
      <c r="K11" s="183" t="s">
        <v>90</v>
      </c>
    </row>
    <row r="12" spans="1:23" s="224" customFormat="1" x14ac:dyDescent="0.2">
      <c r="A12" s="184">
        <v>1</v>
      </c>
      <c r="B12" s="185">
        <v>2</v>
      </c>
      <c r="C12" s="185">
        <v>3</v>
      </c>
      <c r="D12" s="186">
        <v>4</v>
      </c>
      <c r="E12" s="186">
        <v>5</v>
      </c>
      <c r="F12" s="185">
        <v>6</v>
      </c>
      <c r="G12" s="185">
        <v>7</v>
      </c>
      <c r="H12" s="185">
        <v>8</v>
      </c>
      <c r="I12" s="185">
        <v>9</v>
      </c>
      <c r="J12" s="185">
        <v>10</v>
      </c>
      <c r="K12" s="185">
        <v>11</v>
      </c>
    </row>
    <row r="13" spans="1:23" x14ac:dyDescent="0.2">
      <c r="A13" s="220"/>
      <c r="B13" s="223"/>
      <c r="C13" s="223"/>
      <c r="D13" s="231"/>
      <c r="E13" s="234"/>
      <c r="F13" s="223"/>
      <c r="G13" s="220"/>
      <c r="H13" s="220"/>
      <c r="I13" s="220"/>
      <c r="J13" s="220"/>
      <c r="K13" s="220"/>
    </row>
    <row r="14" spans="1:23" s="189" customFormat="1" x14ac:dyDescent="0.2">
      <c r="A14" s="219"/>
      <c r="B14" s="187"/>
      <c r="C14" s="187"/>
      <c r="D14" s="227" t="s">
        <v>82</v>
      </c>
      <c r="E14" s="188" t="s">
        <v>81</v>
      </c>
      <c r="F14" s="236"/>
      <c r="G14" s="237"/>
      <c r="H14" s="237"/>
      <c r="I14" s="190">
        <f>+I15</f>
        <v>0</v>
      </c>
      <c r="J14" s="191"/>
      <c r="K14" s="192"/>
      <c r="L14" s="237"/>
      <c r="M14" s="237"/>
      <c r="N14" s="237"/>
      <c r="O14" s="237"/>
      <c r="P14" s="237"/>
      <c r="Q14" s="237"/>
      <c r="R14" s="237"/>
      <c r="S14" s="237"/>
      <c r="T14" s="237"/>
      <c r="U14" s="237"/>
      <c r="V14" s="237"/>
      <c r="W14" s="237"/>
    </row>
    <row r="15" spans="1:23" s="181" customFormat="1" x14ac:dyDescent="0.2">
      <c r="A15" s="219"/>
      <c r="B15" s="193"/>
      <c r="C15" s="225"/>
      <c r="D15" s="228"/>
      <c r="E15" s="209" t="s">
        <v>81</v>
      </c>
      <c r="F15" s="225"/>
      <c r="G15" s="238"/>
      <c r="H15" s="238"/>
      <c r="I15" s="194">
        <f>SUM(I16:I24)</f>
        <v>0</v>
      </c>
      <c r="J15" s="191"/>
      <c r="K15" s="192"/>
      <c r="L15" s="240"/>
      <c r="M15" s="240"/>
      <c r="N15" s="240"/>
      <c r="O15" s="240"/>
      <c r="P15" s="240"/>
      <c r="Q15" s="240"/>
      <c r="R15" s="240"/>
      <c r="S15" s="240"/>
      <c r="T15" s="240"/>
      <c r="U15" s="240"/>
      <c r="V15" s="240"/>
      <c r="W15" s="240"/>
    </row>
    <row r="16" spans="1:23" s="181" customFormat="1" ht="242.25" x14ac:dyDescent="0.2">
      <c r="A16" s="219">
        <v>1</v>
      </c>
      <c r="B16" s="187"/>
      <c r="C16" s="187" t="s">
        <v>202</v>
      </c>
      <c r="D16" s="278" t="s">
        <v>98</v>
      </c>
      <c r="E16" s="203" t="s">
        <v>183</v>
      </c>
      <c r="F16" s="187" t="s">
        <v>99</v>
      </c>
      <c r="G16" s="195">
        <v>1</v>
      </c>
      <c r="H16" s="192"/>
      <c r="I16" s="192">
        <f t="shared" ref="I16:I24" si="0">ROUND(G16*H16,2)</f>
        <v>0</v>
      </c>
      <c r="J16" s="191">
        <v>21</v>
      </c>
      <c r="K16" s="192">
        <f t="shared" ref="K16:K24" si="1">I16+((I16/100)*J16)</f>
        <v>0</v>
      </c>
      <c r="L16" s="240"/>
      <c r="M16" s="240"/>
      <c r="N16" s="240"/>
      <c r="O16" s="240"/>
      <c r="P16" s="240"/>
      <c r="Q16" s="240"/>
      <c r="R16" s="240"/>
      <c r="S16" s="240"/>
      <c r="T16" s="240"/>
      <c r="U16" s="240"/>
      <c r="V16" s="240"/>
      <c r="W16" s="240"/>
    </row>
    <row r="17" spans="1:23" s="181" customFormat="1" ht="178.5" x14ac:dyDescent="0.2">
      <c r="A17" s="219">
        <v>2</v>
      </c>
      <c r="B17" s="187"/>
      <c r="C17" s="187" t="s">
        <v>251</v>
      </c>
      <c r="D17" s="278" t="s">
        <v>138</v>
      </c>
      <c r="E17" s="203" t="s">
        <v>184</v>
      </c>
      <c r="F17" s="187" t="s">
        <v>99</v>
      </c>
      <c r="G17" s="195">
        <v>15</v>
      </c>
      <c r="H17" s="192"/>
      <c r="I17" s="192">
        <f t="shared" si="0"/>
        <v>0</v>
      </c>
      <c r="J17" s="191">
        <v>21</v>
      </c>
      <c r="K17" s="192">
        <f t="shared" si="1"/>
        <v>0</v>
      </c>
      <c r="L17" s="240"/>
      <c r="M17" s="240"/>
      <c r="N17" s="240"/>
      <c r="O17" s="240"/>
      <c r="P17" s="240"/>
      <c r="Q17" s="240"/>
      <c r="R17" s="240"/>
      <c r="S17" s="240"/>
      <c r="T17" s="240"/>
      <c r="U17" s="240"/>
      <c r="V17" s="240"/>
      <c r="W17" s="240"/>
    </row>
    <row r="18" spans="1:23" s="181" customFormat="1" ht="89.25" x14ac:dyDescent="0.2">
      <c r="A18" s="219">
        <v>3</v>
      </c>
      <c r="B18" s="187"/>
      <c r="C18" s="187" t="s">
        <v>204</v>
      </c>
      <c r="D18" s="232" t="s">
        <v>101</v>
      </c>
      <c r="E18" s="203" t="s">
        <v>167</v>
      </c>
      <c r="F18" s="187" t="s">
        <v>99</v>
      </c>
      <c r="G18" s="195">
        <v>2</v>
      </c>
      <c r="H18" s="192"/>
      <c r="I18" s="192">
        <f t="shared" si="0"/>
        <v>0</v>
      </c>
      <c r="J18" s="191">
        <v>21</v>
      </c>
      <c r="K18" s="192">
        <f t="shared" si="1"/>
        <v>0</v>
      </c>
      <c r="L18" s="240"/>
      <c r="M18" s="240"/>
      <c r="N18" s="240"/>
      <c r="O18" s="240"/>
      <c r="P18" s="240"/>
      <c r="Q18" s="240"/>
      <c r="R18" s="240"/>
      <c r="S18" s="240"/>
      <c r="T18" s="240"/>
      <c r="U18" s="240"/>
      <c r="V18" s="240"/>
      <c r="W18" s="240"/>
    </row>
    <row r="19" spans="1:23" s="181" customFormat="1" ht="140.25" x14ac:dyDescent="0.2">
      <c r="A19" s="219">
        <v>4</v>
      </c>
      <c r="B19" s="187"/>
      <c r="C19" s="187" t="s">
        <v>205</v>
      </c>
      <c r="D19" s="232" t="s">
        <v>102</v>
      </c>
      <c r="E19" s="200" t="s">
        <v>252</v>
      </c>
      <c r="F19" s="187" t="s">
        <v>99</v>
      </c>
      <c r="G19" s="195">
        <v>3</v>
      </c>
      <c r="H19" s="192"/>
      <c r="I19" s="192">
        <f t="shared" si="0"/>
        <v>0</v>
      </c>
      <c r="J19" s="191">
        <v>21</v>
      </c>
      <c r="K19" s="192">
        <f t="shared" si="1"/>
        <v>0</v>
      </c>
      <c r="L19" s="240"/>
      <c r="M19" s="240"/>
      <c r="N19" s="240"/>
      <c r="O19" s="240"/>
      <c r="P19" s="240"/>
      <c r="Q19" s="240"/>
      <c r="R19" s="240"/>
      <c r="S19" s="240"/>
      <c r="T19" s="240"/>
      <c r="U19" s="240"/>
      <c r="V19" s="240"/>
      <c r="W19" s="240"/>
    </row>
    <row r="20" spans="1:23" s="181" customFormat="1" ht="153" x14ac:dyDescent="0.2">
      <c r="A20" s="219">
        <v>5</v>
      </c>
      <c r="B20" s="187"/>
      <c r="C20" s="187" t="s">
        <v>253</v>
      </c>
      <c r="D20" s="232" t="s">
        <v>139</v>
      </c>
      <c r="E20" s="203" t="s">
        <v>254</v>
      </c>
      <c r="F20" s="187" t="s">
        <v>99</v>
      </c>
      <c r="G20" s="195">
        <v>3</v>
      </c>
      <c r="H20" s="192"/>
      <c r="I20" s="192">
        <f t="shared" si="0"/>
        <v>0</v>
      </c>
      <c r="J20" s="191">
        <v>21</v>
      </c>
      <c r="K20" s="192">
        <f t="shared" si="1"/>
        <v>0</v>
      </c>
      <c r="L20" s="240"/>
      <c r="M20" s="240"/>
      <c r="N20" s="240"/>
      <c r="O20" s="240"/>
      <c r="P20" s="240"/>
      <c r="Q20" s="240"/>
      <c r="R20" s="240"/>
      <c r="S20" s="240"/>
      <c r="T20" s="240"/>
      <c r="U20" s="240"/>
      <c r="V20" s="240"/>
      <c r="W20" s="240"/>
    </row>
    <row r="21" spans="1:23" s="181" customFormat="1" ht="153" x14ac:dyDescent="0.2">
      <c r="A21" s="219">
        <v>6</v>
      </c>
      <c r="B21" s="187"/>
      <c r="C21" s="187" t="s">
        <v>209</v>
      </c>
      <c r="D21" s="232" t="s">
        <v>106</v>
      </c>
      <c r="E21" s="203" t="s">
        <v>219</v>
      </c>
      <c r="F21" s="187" t="s">
        <v>99</v>
      </c>
      <c r="G21" s="195">
        <v>1</v>
      </c>
      <c r="H21" s="192"/>
      <c r="I21" s="192">
        <f t="shared" si="0"/>
        <v>0</v>
      </c>
      <c r="J21" s="191">
        <v>21</v>
      </c>
      <c r="K21" s="192">
        <f t="shared" si="1"/>
        <v>0</v>
      </c>
      <c r="L21" s="240"/>
      <c r="M21" s="240"/>
      <c r="N21" s="240"/>
      <c r="O21" s="240"/>
      <c r="P21" s="240"/>
      <c r="Q21" s="240"/>
      <c r="R21" s="240"/>
      <c r="S21" s="240"/>
      <c r="T21" s="240"/>
      <c r="U21" s="240"/>
      <c r="V21" s="240"/>
      <c r="W21" s="240"/>
    </row>
    <row r="22" spans="1:23" s="181" customFormat="1" ht="102" x14ac:dyDescent="0.2">
      <c r="A22" s="219">
        <v>7</v>
      </c>
      <c r="B22" s="187"/>
      <c r="C22" s="187" t="s">
        <v>210</v>
      </c>
      <c r="D22" s="232" t="s">
        <v>107</v>
      </c>
      <c r="E22" s="203" t="s">
        <v>185</v>
      </c>
      <c r="F22" s="187" t="s">
        <v>99</v>
      </c>
      <c r="G22" s="195">
        <v>1</v>
      </c>
      <c r="H22" s="192"/>
      <c r="I22" s="192">
        <f t="shared" si="0"/>
        <v>0</v>
      </c>
      <c r="J22" s="191">
        <v>21</v>
      </c>
      <c r="K22" s="192">
        <f t="shared" si="1"/>
        <v>0</v>
      </c>
      <c r="L22" s="240"/>
      <c r="M22" s="240"/>
      <c r="N22" s="240"/>
      <c r="O22" s="240"/>
      <c r="P22" s="240"/>
      <c r="Q22" s="240"/>
      <c r="R22" s="240"/>
      <c r="S22" s="240"/>
      <c r="T22" s="240"/>
      <c r="U22" s="240"/>
      <c r="V22" s="240"/>
      <c r="W22" s="240"/>
    </row>
    <row r="23" spans="1:23" s="181" customFormat="1" ht="89.25" x14ac:dyDescent="0.2">
      <c r="A23" s="219">
        <v>8</v>
      </c>
      <c r="B23" s="187"/>
      <c r="C23" s="187" t="s">
        <v>240</v>
      </c>
      <c r="D23" s="232" t="s">
        <v>186</v>
      </c>
      <c r="E23" s="203" t="s">
        <v>255</v>
      </c>
      <c r="F23" s="187" t="s">
        <v>99</v>
      </c>
      <c r="G23" s="195">
        <v>30</v>
      </c>
      <c r="H23" s="192"/>
      <c r="I23" s="192">
        <f t="shared" si="0"/>
        <v>0</v>
      </c>
      <c r="J23" s="191">
        <v>21</v>
      </c>
      <c r="K23" s="192">
        <f t="shared" si="1"/>
        <v>0</v>
      </c>
      <c r="L23" s="240"/>
      <c r="M23" s="240"/>
      <c r="N23" s="240"/>
      <c r="O23" s="240"/>
      <c r="P23" s="240"/>
      <c r="Q23" s="240"/>
      <c r="R23" s="240"/>
      <c r="S23" s="240"/>
      <c r="T23" s="240"/>
      <c r="U23" s="240"/>
      <c r="V23" s="240"/>
      <c r="W23" s="240"/>
    </row>
    <row r="24" spans="1:23" s="181" customFormat="1" ht="51" x14ac:dyDescent="0.2">
      <c r="A24" s="219">
        <v>9</v>
      </c>
      <c r="B24" s="187"/>
      <c r="C24" s="187" t="s">
        <v>213</v>
      </c>
      <c r="D24" s="232" t="s">
        <v>141</v>
      </c>
      <c r="E24" s="214" t="s">
        <v>256</v>
      </c>
      <c r="F24" s="187" t="s">
        <v>99</v>
      </c>
      <c r="G24" s="195">
        <v>2</v>
      </c>
      <c r="H24" s="192"/>
      <c r="I24" s="192">
        <f t="shared" si="0"/>
        <v>0</v>
      </c>
      <c r="J24" s="191">
        <v>21</v>
      </c>
      <c r="K24" s="192">
        <f t="shared" si="1"/>
        <v>0</v>
      </c>
      <c r="L24" s="240"/>
      <c r="M24" s="240"/>
      <c r="N24" s="240"/>
      <c r="O24" s="240"/>
      <c r="P24" s="240"/>
      <c r="Q24" s="240"/>
      <c r="R24" s="240"/>
      <c r="S24" s="240"/>
      <c r="T24" s="240"/>
      <c r="U24" s="240"/>
      <c r="V24" s="240"/>
      <c r="W24" s="240"/>
    </row>
    <row r="25" spans="1:23" s="204" customFormat="1" x14ac:dyDescent="0.2">
      <c r="A25" s="239"/>
      <c r="B25" s="222"/>
      <c r="C25" s="222"/>
      <c r="D25" s="229"/>
      <c r="E25" s="212" t="s">
        <v>91</v>
      </c>
      <c r="F25" s="222"/>
      <c r="G25" s="239"/>
      <c r="H25" s="239"/>
      <c r="I25" s="205">
        <f>I14</f>
        <v>0</v>
      </c>
      <c r="J25" s="239"/>
      <c r="K25" s="239"/>
      <c r="L25" s="239"/>
      <c r="M25" s="239"/>
      <c r="N25" s="239"/>
      <c r="O25" s="239"/>
      <c r="P25" s="239"/>
      <c r="Q25" s="239"/>
      <c r="R25" s="239"/>
      <c r="S25" s="239"/>
      <c r="T25" s="239"/>
      <c r="U25" s="239"/>
      <c r="V25" s="239"/>
      <c r="W25" s="239"/>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76" fitToHeight="999" orientation="landscape" errors="blank"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AE9A4-8825-4BE6-8DF6-FF1F0D032D69}">
  <sheetPr>
    <pageSetUpPr fitToPage="1"/>
  </sheetPr>
  <dimension ref="A1:W94"/>
  <sheetViews>
    <sheetView showGridLines="0" zoomScaleNormal="100" workbookViewId="0">
      <selection activeCell="E17" sqref="E17"/>
    </sheetView>
  </sheetViews>
  <sheetFormatPr defaultRowHeight="12.75" x14ac:dyDescent="0.2"/>
  <cols>
    <col min="1" max="1" width="5.5703125" style="221" customWidth="1"/>
    <col min="2" max="2" width="4.42578125" style="224" customWidth="1"/>
    <col min="3" max="3" width="6.42578125" style="224" customWidth="1"/>
    <col min="4" max="4" width="12.7109375" style="233" customWidth="1"/>
    <col min="5" max="5" width="96" style="214" customWidth="1"/>
    <col min="6" max="6" width="7.7109375" style="224" customWidth="1"/>
    <col min="7" max="7" width="9.85546875" style="221" customWidth="1"/>
    <col min="8" max="8" width="13.28515625" style="221" customWidth="1"/>
    <col min="9" max="9" width="15.5703125" style="221" customWidth="1"/>
    <col min="10" max="10" width="6.7109375" style="221" customWidth="1"/>
    <col min="11" max="11" width="15.5703125" style="221" customWidth="1"/>
    <col min="12" max="23" width="9.140625" style="221"/>
    <col min="24" max="16384" width="9.140625" style="179"/>
  </cols>
  <sheetData>
    <row r="1" spans="1:23" s="206" customFormat="1" ht="18" x14ac:dyDescent="0.2">
      <c r="A1" s="243" t="s">
        <v>94</v>
      </c>
      <c r="B1" s="244"/>
      <c r="C1" s="244"/>
      <c r="D1" s="230"/>
      <c r="E1" s="230"/>
      <c r="F1" s="244"/>
      <c r="G1" s="244"/>
      <c r="H1" s="244"/>
      <c r="I1" s="244"/>
      <c r="J1" s="244"/>
      <c r="K1" s="244"/>
    </row>
    <row r="2" spans="1:23" s="206" customFormat="1" x14ac:dyDescent="0.2">
      <c r="A2" s="245" t="s">
        <v>61</v>
      </c>
      <c r="B2" s="244"/>
      <c r="C2" s="180" t="str">
        <f>'[6]Krycí list'!E5</f>
        <v>Učebna polytechniky</v>
      </c>
      <c r="D2" s="226"/>
      <c r="E2" s="226"/>
      <c r="F2" s="244"/>
      <c r="G2" s="244"/>
      <c r="H2" s="244"/>
      <c r="I2" s="244"/>
      <c r="J2" s="244"/>
      <c r="K2" s="244"/>
    </row>
    <row r="3" spans="1:23" s="206" customFormat="1" x14ac:dyDescent="0.2">
      <c r="A3" s="245" t="s">
        <v>62</v>
      </c>
      <c r="B3" s="244"/>
      <c r="C3" s="298" t="str">
        <f>'[6]Krycí list'!E7</f>
        <v>Základní škola Bosonožská 9 
625 00 Brno - Starý Lískovec</v>
      </c>
      <c r="D3" s="299"/>
      <c r="E3" s="299"/>
      <c r="F3" s="244"/>
      <c r="G3" s="244"/>
      <c r="H3" s="244"/>
      <c r="I3" s="180"/>
      <c r="J3" s="244"/>
      <c r="K3" s="244"/>
    </row>
    <row r="4" spans="1:23" s="206" customFormat="1" x14ac:dyDescent="0.2">
      <c r="A4" s="245" t="s">
        <v>63</v>
      </c>
      <c r="B4" s="244"/>
      <c r="C4" s="180" t="str">
        <f>'[6]Krycí list'!E9</f>
        <v>OCENĚNÝ SOUPIS PRACÍ A DODÁVEK A SLUŽEB</v>
      </c>
      <c r="D4" s="226"/>
      <c r="E4" s="226"/>
      <c r="F4" s="244"/>
      <c r="G4" s="244"/>
      <c r="H4" s="244"/>
      <c r="I4" s="180"/>
      <c r="J4" s="244"/>
      <c r="K4" s="244"/>
    </row>
    <row r="5" spans="1:23" s="206" customFormat="1" x14ac:dyDescent="0.2">
      <c r="A5" s="244" t="s">
        <v>71</v>
      </c>
      <c r="B5" s="244"/>
      <c r="C5" s="180" t="str">
        <f>'[6]Krycí list'!P5</f>
        <v xml:space="preserve"> </v>
      </c>
      <c r="D5" s="226"/>
      <c r="E5" s="226"/>
      <c r="F5" s="244"/>
      <c r="G5" s="244"/>
      <c r="H5" s="244"/>
      <c r="I5" s="180"/>
      <c r="J5" s="244"/>
      <c r="K5" s="244"/>
    </row>
    <row r="6" spans="1:23" s="206" customFormat="1" x14ac:dyDescent="0.2">
      <c r="A6" s="244"/>
      <c r="B6" s="244"/>
      <c r="C6" s="180"/>
      <c r="D6" s="226"/>
      <c r="E6" s="226"/>
      <c r="F6" s="244"/>
      <c r="G6" s="244"/>
      <c r="H6" s="244"/>
      <c r="I6" s="180"/>
      <c r="J6" s="244"/>
      <c r="K6" s="244"/>
    </row>
    <row r="7" spans="1:23" s="206" customFormat="1" x14ac:dyDescent="0.2">
      <c r="A7" s="244" t="s">
        <v>65</v>
      </c>
      <c r="B7" s="244"/>
      <c r="C7" s="298" t="str">
        <f>'[6]Krycí list'!E26</f>
        <v>Základní škola Bosonožská</v>
      </c>
      <c r="D7" s="299"/>
      <c r="E7" s="299"/>
      <c r="F7" s="244"/>
      <c r="G7" s="244"/>
      <c r="H7" s="244"/>
      <c r="I7" s="180"/>
      <c r="J7" s="244"/>
      <c r="K7" s="244"/>
    </row>
    <row r="8" spans="1:23" s="206" customFormat="1" x14ac:dyDescent="0.2">
      <c r="A8" s="244" t="s">
        <v>66</v>
      </c>
      <c r="B8" s="244"/>
      <c r="C8" s="298" t="str">
        <f>'[6]Krycí list'!E28</f>
        <v xml:space="preserve"> </v>
      </c>
      <c r="D8" s="299"/>
      <c r="E8" s="226"/>
      <c r="F8" s="244"/>
      <c r="G8" s="244"/>
      <c r="H8" s="244"/>
      <c r="I8" s="180"/>
      <c r="J8" s="244"/>
      <c r="K8" s="244"/>
    </row>
    <row r="9" spans="1:23" s="206" customFormat="1" x14ac:dyDescent="0.2">
      <c r="A9" s="244" t="s">
        <v>67</v>
      </c>
      <c r="B9" s="244"/>
      <c r="C9" s="300" t="str">
        <f>'[6]Krycí list'!O31</f>
        <v>05/2022</v>
      </c>
      <c r="D9" s="299"/>
      <c r="E9" s="226"/>
      <c r="F9" s="244"/>
      <c r="G9" s="244"/>
      <c r="H9" s="244"/>
      <c r="I9" s="180"/>
      <c r="J9" s="244"/>
      <c r="K9" s="244"/>
    </row>
    <row r="10" spans="1:23" s="206" customFormat="1" x14ac:dyDescent="0.2">
      <c r="A10" s="244"/>
      <c r="B10" s="244"/>
      <c r="C10" s="244"/>
      <c r="D10" s="230"/>
      <c r="E10" s="230"/>
      <c r="F10" s="244"/>
      <c r="G10" s="244"/>
      <c r="H10" s="244"/>
      <c r="I10" s="244"/>
      <c r="J10" s="244"/>
      <c r="K10" s="244"/>
    </row>
    <row r="11" spans="1:23" s="242" customFormat="1" ht="38.25" x14ac:dyDescent="0.2">
      <c r="A11" s="182" t="s">
        <v>72</v>
      </c>
      <c r="B11" s="183" t="s">
        <v>73</v>
      </c>
      <c r="C11" s="183" t="s">
        <v>74</v>
      </c>
      <c r="D11" s="183" t="s">
        <v>75</v>
      </c>
      <c r="E11" s="183" t="s">
        <v>89</v>
      </c>
      <c r="F11" s="183" t="s">
        <v>76</v>
      </c>
      <c r="G11" s="183" t="s">
        <v>77</v>
      </c>
      <c r="H11" s="183" t="s">
        <v>92</v>
      </c>
      <c r="I11" s="183" t="s">
        <v>93</v>
      </c>
      <c r="J11" s="183" t="s">
        <v>78</v>
      </c>
      <c r="K11" s="183" t="s">
        <v>90</v>
      </c>
    </row>
    <row r="12" spans="1:23" s="224" customFormat="1" x14ac:dyDescent="0.2">
      <c r="A12" s="184">
        <v>1</v>
      </c>
      <c r="B12" s="185">
        <v>2</v>
      </c>
      <c r="C12" s="185">
        <v>3</v>
      </c>
      <c r="D12" s="186">
        <v>4</v>
      </c>
      <c r="E12" s="186">
        <v>5</v>
      </c>
      <c r="F12" s="185">
        <v>6</v>
      </c>
      <c r="G12" s="185">
        <v>7</v>
      </c>
      <c r="H12" s="185">
        <v>8</v>
      </c>
      <c r="I12" s="185">
        <v>9</v>
      </c>
      <c r="J12" s="185">
        <v>10</v>
      </c>
      <c r="K12" s="185">
        <v>11</v>
      </c>
    </row>
    <row r="13" spans="1:23" x14ac:dyDescent="0.2">
      <c r="A13" s="220"/>
      <c r="B13" s="223"/>
      <c r="C13" s="223"/>
      <c r="D13" s="231"/>
      <c r="E13" s="234"/>
      <c r="F13" s="223"/>
      <c r="G13" s="220"/>
      <c r="H13" s="220"/>
      <c r="I13" s="220"/>
      <c r="J13" s="220"/>
      <c r="K13" s="220"/>
    </row>
    <row r="14" spans="1:23" s="189" customFormat="1" x14ac:dyDescent="0.2">
      <c r="A14" s="219"/>
      <c r="B14" s="187"/>
      <c r="C14" s="187"/>
      <c r="D14" s="227" t="s">
        <v>82</v>
      </c>
      <c r="E14" s="188" t="s">
        <v>81</v>
      </c>
      <c r="F14" s="236"/>
      <c r="G14" s="237"/>
      <c r="H14" s="237"/>
      <c r="I14" s="190">
        <f>+I15</f>
        <v>0</v>
      </c>
      <c r="J14" s="191"/>
      <c r="K14" s="192"/>
      <c r="L14" s="237"/>
      <c r="M14" s="237"/>
      <c r="N14" s="237"/>
      <c r="O14" s="237"/>
      <c r="P14" s="237"/>
      <c r="Q14" s="237"/>
      <c r="R14" s="237"/>
      <c r="S14" s="237"/>
      <c r="T14" s="237"/>
      <c r="U14" s="237"/>
      <c r="V14" s="237"/>
      <c r="W14" s="237"/>
    </row>
    <row r="15" spans="1:23" s="181" customFormat="1" x14ac:dyDescent="0.2">
      <c r="A15" s="219"/>
      <c r="B15" s="193"/>
      <c r="C15" s="225"/>
      <c r="D15" s="228"/>
      <c r="E15" s="209" t="s">
        <v>81</v>
      </c>
      <c r="F15" s="225"/>
      <c r="G15" s="238"/>
      <c r="H15" s="238"/>
      <c r="I15" s="194">
        <f>SUM(I16:I26)</f>
        <v>0</v>
      </c>
      <c r="J15" s="191"/>
      <c r="K15" s="192"/>
      <c r="L15" s="240"/>
      <c r="M15" s="240"/>
      <c r="N15" s="240"/>
      <c r="O15" s="240"/>
      <c r="P15" s="240"/>
      <c r="Q15" s="240"/>
      <c r="R15" s="240"/>
      <c r="S15" s="240"/>
      <c r="T15" s="240"/>
      <c r="U15" s="240"/>
      <c r="V15" s="240"/>
      <c r="W15" s="240"/>
    </row>
    <row r="16" spans="1:23" s="181" customFormat="1" ht="242.25" x14ac:dyDescent="0.2">
      <c r="A16" s="219">
        <v>1</v>
      </c>
      <c r="B16" s="187"/>
      <c r="C16" s="187" t="s">
        <v>202</v>
      </c>
      <c r="D16" s="278" t="s">
        <v>98</v>
      </c>
      <c r="E16" s="203" t="s">
        <v>183</v>
      </c>
      <c r="F16" s="187" t="s">
        <v>99</v>
      </c>
      <c r="G16" s="195">
        <v>1</v>
      </c>
      <c r="H16" s="192"/>
      <c r="I16" s="192">
        <f t="shared" ref="I16:I26" si="0">ROUND(G16*H16,2)</f>
        <v>0</v>
      </c>
      <c r="J16" s="191">
        <v>21</v>
      </c>
      <c r="K16" s="192">
        <f t="shared" ref="K16:K26" si="1">I16+((I16/100)*J16)</f>
        <v>0</v>
      </c>
      <c r="L16" s="240"/>
      <c r="M16" s="240"/>
      <c r="N16" s="240"/>
      <c r="O16" s="240"/>
      <c r="P16" s="240"/>
      <c r="Q16" s="240"/>
      <c r="R16" s="240"/>
      <c r="S16" s="240"/>
      <c r="T16" s="240"/>
      <c r="U16" s="240"/>
      <c r="V16" s="240"/>
      <c r="W16" s="240"/>
    </row>
    <row r="17" spans="1:23" s="202" customFormat="1" ht="165.75" x14ac:dyDescent="0.2">
      <c r="A17" s="219">
        <v>2</v>
      </c>
      <c r="B17" s="201"/>
      <c r="C17" s="187" t="s">
        <v>251</v>
      </c>
      <c r="D17" s="278" t="s">
        <v>142</v>
      </c>
      <c r="E17" s="203" t="s">
        <v>257</v>
      </c>
      <c r="F17" s="187" t="s">
        <v>99</v>
      </c>
      <c r="G17" s="195">
        <v>12</v>
      </c>
      <c r="H17" s="192"/>
      <c r="I17" s="192">
        <f t="shared" si="0"/>
        <v>0</v>
      </c>
      <c r="J17" s="191">
        <v>21</v>
      </c>
      <c r="K17" s="192">
        <f t="shared" si="1"/>
        <v>0</v>
      </c>
      <c r="L17" s="241"/>
      <c r="M17" s="241"/>
      <c r="N17" s="241"/>
      <c r="O17" s="241"/>
      <c r="P17" s="241"/>
      <c r="Q17" s="241"/>
      <c r="R17" s="241"/>
      <c r="S17" s="241"/>
      <c r="T17" s="241"/>
      <c r="U17" s="241"/>
      <c r="V17" s="241"/>
      <c r="W17" s="241"/>
    </row>
    <row r="18" spans="1:23" s="181" customFormat="1" ht="89.25" x14ac:dyDescent="0.2">
      <c r="A18" s="219">
        <v>3</v>
      </c>
      <c r="B18" s="187"/>
      <c r="C18" s="187" t="s">
        <v>204</v>
      </c>
      <c r="D18" s="232" t="s">
        <v>101</v>
      </c>
      <c r="E18" s="203" t="s">
        <v>167</v>
      </c>
      <c r="F18" s="187" t="s">
        <v>99</v>
      </c>
      <c r="G18" s="195">
        <v>1</v>
      </c>
      <c r="H18" s="192"/>
      <c r="I18" s="192">
        <f t="shared" si="0"/>
        <v>0</v>
      </c>
      <c r="J18" s="191">
        <v>21</v>
      </c>
      <c r="K18" s="192">
        <f t="shared" si="1"/>
        <v>0</v>
      </c>
      <c r="L18" s="240"/>
      <c r="M18" s="240"/>
      <c r="N18" s="240"/>
      <c r="O18" s="240"/>
      <c r="P18" s="240"/>
      <c r="Q18" s="240"/>
      <c r="R18" s="240"/>
      <c r="S18" s="240"/>
      <c r="T18" s="240"/>
      <c r="U18" s="240"/>
      <c r="V18" s="240"/>
      <c r="W18" s="240"/>
    </row>
    <row r="19" spans="1:23" s="202" customFormat="1" ht="102" x14ac:dyDescent="0.2">
      <c r="A19" s="219">
        <v>4</v>
      </c>
      <c r="B19" s="201"/>
      <c r="C19" s="187" t="s">
        <v>207</v>
      </c>
      <c r="D19" s="232" t="s">
        <v>104</v>
      </c>
      <c r="E19" s="200" t="s">
        <v>258</v>
      </c>
      <c r="F19" s="187" t="s">
        <v>99</v>
      </c>
      <c r="G19" s="195">
        <v>5</v>
      </c>
      <c r="H19" s="192"/>
      <c r="I19" s="192">
        <f t="shared" si="0"/>
        <v>0</v>
      </c>
      <c r="J19" s="191">
        <v>21</v>
      </c>
      <c r="K19" s="192">
        <f t="shared" si="1"/>
        <v>0</v>
      </c>
      <c r="L19" s="241"/>
      <c r="M19" s="241"/>
      <c r="N19" s="241"/>
      <c r="O19" s="241"/>
      <c r="P19" s="241"/>
      <c r="Q19" s="241"/>
      <c r="R19" s="241"/>
      <c r="S19" s="241"/>
      <c r="T19" s="241"/>
      <c r="U19" s="241"/>
      <c r="V19" s="241"/>
      <c r="W19" s="241"/>
    </row>
    <row r="20" spans="1:23" s="202" customFormat="1" ht="140.25" x14ac:dyDescent="0.2">
      <c r="A20" s="219">
        <v>5</v>
      </c>
      <c r="B20" s="201"/>
      <c r="C20" s="187" t="s">
        <v>259</v>
      </c>
      <c r="D20" s="232" t="s">
        <v>143</v>
      </c>
      <c r="E20" s="203" t="s">
        <v>260</v>
      </c>
      <c r="F20" s="187" t="s">
        <v>99</v>
      </c>
      <c r="G20" s="195">
        <v>1</v>
      </c>
      <c r="H20" s="192"/>
      <c r="I20" s="192">
        <f t="shared" si="0"/>
        <v>0</v>
      </c>
      <c r="J20" s="191">
        <v>21</v>
      </c>
      <c r="K20" s="192">
        <f t="shared" si="1"/>
        <v>0</v>
      </c>
      <c r="L20" s="241"/>
      <c r="M20" s="241"/>
      <c r="N20" s="241"/>
      <c r="O20" s="241"/>
      <c r="P20" s="241"/>
      <c r="Q20" s="241"/>
      <c r="R20" s="241"/>
      <c r="S20" s="241"/>
      <c r="T20" s="241"/>
      <c r="U20" s="241"/>
      <c r="V20" s="241"/>
      <c r="W20" s="241"/>
    </row>
    <row r="21" spans="1:23" s="181" customFormat="1" ht="89.25" x14ac:dyDescent="0.2">
      <c r="A21" s="219">
        <v>6</v>
      </c>
      <c r="B21" s="187"/>
      <c r="C21" s="187" t="s">
        <v>206</v>
      </c>
      <c r="D21" s="232" t="s">
        <v>103</v>
      </c>
      <c r="E21" s="203" t="s">
        <v>172</v>
      </c>
      <c r="F21" s="187" t="s">
        <v>99</v>
      </c>
      <c r="G21" s="195">
        <v>1</v>
      </c>
      <c r="H21" s="192"/>
      <c r="I21" s="192">
        <f t="shared" si="0"/>
        <v>0</v>
      </c>
      <c r="J21" s="191">
        <v>21</v>
      </c>
      <c r="K21" s="192">
        <f t="shared" si="1"/>
        <v>0</v>
      </c>
      <c r="L21" s="240"/>
      <c r="M21" s="240"/>
      <c r="N21" s="240"/>
      <c r="O21" s="240"/>
      <c r="P21" s="240"/>
      <c r="Q21" s="240"/>
      <c r="R21" s="240"/>
      <c r="S21" s="240"/>
      <c r="T21" s="240"/>
      <c r="U21" s="240"/>
      <c r="V21" s="240"/>
      <c r="W21" s="240"/>
    </row>
    <row r="22" spans="1:23" s="181" customFormat="1" ht="140.25" x14ac:dyDescent="0.2">
      <c r="A22" s="219">
        <v>7</v>
      </c>
      <c r="B22" s="187"/>
      <c r="C22" s="187" t="s">
        <v>209</v>
      </c>
      <c r="D22" s="232" t="s">
        <v>106</v>
      </c>
      <c r="E22" s="203" t="s">
        <v>169</v>
      </c>
      <c r="F22" s="187" t="s">
        <v>99</v>
      </c>
      <c r="G22" s="195">
        <v>1</v>
      </c>
      <c r="H22" s="192"/>
      <c r="I22" s="192">
        <f t="shared" si="0"/>
        <v>0</v>
      </c>
      <c r="J22" s="191">
        <v>21</v>
      </c>
      <c r="K22" s="192">
        <f t="shared" si="1"/>
        <v>0</v>
      </c>
      <c r="L22" s="240"/>
      <c r="M22" s="240"/>
      <c r="N22" s="240"/>
      <c r="O22" s="240"/>
      <c r="P22" s="240"/>
      <c r="Q22" s="240"/>
      <c r="R22" s="240"/>
      <c r="S22" s="240"/>
      <c r="T22" s="240"/>
      <c r="U22" s="240"/>
      <c r="V22" s="240"/>
      <c r="W22" s="240"/>
    </row>
    <row r="23" spans="1:23" s="181" customFormat="1" ht="89.25" x14ac:dyDescent="0.2">
      <c r="A23" s="219">
        <v>8</v>
      </c>
      <c r="B23" s="187"/>
      <c r="C23" s="187" t="s">
        <v>240</v>
      </c>
      <c r="D23" s="278" t="s">
        <v>144</v>
      </c>
      <c r="E23" s="203" t="s">
        <v>261</v>
      </c>
      <c r="F23" s="187" t="s">
        <v>99</v>
      </c>
      <c r="G23" s="195">
        <v>24</v>
      </c>
      <c r="H23" s="192"/>
      <c r="I23" s="192">
        <f t="shared" si="0"/>
        <v>0</v>
      </c>
      <c r="J23" s="191">
        <v>21</v>
      </c>
      <c r="K23" s="192">
        <f t="shared" si="1"/>
        <v>0</v>
      </c>
      <c r="L23" s="240"/>
      <c r="M23" s="240"/>
      <c r="N23" s="240"/>
      <c r="O23" s="240"/>
      <c r="P23" s="240"/>
      <c r="Q23" s="240"/>
      <c r="R23" s="240"/>
      <c r="S23" s="240"/>
      <c r="T23" s="240"/>
      <c r="U23" s="240"/>
      <c r="V23" s="240"/>
      <c r="W23" s="240"/>
    </row>
    <row r="24" spans="1:23" s="181" customFormat="1" ht="89.25" x14ac:dyDescent="0.2">
      <c r="A24" s="219">
        <v>9</v>
      </c>
      <c r="B24" s="187"/>
      <c r="C24" s="187" t="s">
        <v>210</v>
      </c>
      <c r="D24" s="232" t="s">
        <v>107</v>
      </c>
      <c r="E24" s="203" t="s">
        <v>262</v>
      </c>
      <c r="F24" s="187" t="s">
        <v>99</v>
      </c>
      <c r="G24" s="195">
        <v>1</v>
      </c>
      <c r="H24" s="192"/>
      <c r="I24" s="192">
        <f t="shared" si="0"/>
        <v>0</v>
      </c>
      <c r="J24" s="191">
        <v>21</v>
      </c>
      <c r="K24" s="192">
        <f t="shared" si="1"/>
        <v>0</v>
      </c>
      <c r="L24" s="240"/>
      <c r="M24" s="240"/>
      <c r="N24" s="240"/>
      <c r="O24" s="240"/>
      <c r="P24" s="240"/>
      <c r="Q24" s="240"/>
      <c r="R24" s="240"/>
      <c r="S24" s="240"/>
      <c r="T24" s="240"/>
      <c r="U24" s="240"/>
      <c r="V24" s="240"/>
      <c r="W24" s="240"/>
    </row>
    <row r="25" spans="1:23" s="202" customFormat="1" ht="76.5" x14ac:dyDescent="0.2">
      <c r="A25" s="219">
        <v>10</v>
      </c>
      <c r="B25" s="201"/>
      <c r="C25" s="187" t="s">
        <v>263</v>
      </c>
      <c r="D25" s="232" t="s">
        <v>111</v>
      </c>
      <c r="E25" s="203" t="s">
        <v>264</v>
      </c>
      <c r="F25" s="187" t="s">
        <v>99</v>
      </c>
      <c r="G25" s="195">
        <v>2</v>
      </c>
      <c r="H25" s="192"/>
      <c r="I25" s="192">
        <f t="shared" si="0"/>
        <v>0</v>
      </c>
      <c r="J25" s="191">
        <v>21</v>
      </c>
      <c r="K25" s="192">
        <f t="shared" si="1"/>
        <v>0</v>
      </c>
      <c r="L25" s="241"/>
      <c r="M25" s="241"/>
      <c r="N25" s="241"/>
      <c r="O25" s="241"/>
      <c r="P25" s="241"/>
      <c r="Q25" s="241"/>
      <c r="R25" s="241"/>
      <c r="S25" s="241"/>
      <c r="T25" s="241"/>
      <c r="U25" s="241"/>
      <c r="V25" s="241"/>
      <c r="W25" s="241"/>
    </row>
    <row r="26" spans="1:23" s="202" customFormat="1" ht="76.5" x14ac:dyDescent="0.2">
      <c r="A26" s="219">
        <v>11</v>
      </c>
      <c r="B26" s="201"/>
      <c r="C26" s="187" t="s">
        <v>214</v>
      </c>
      <c r="D26" s="232" t="s">
        <v>111</v>
      </c>
      <c r="E26" s="203" t="s">
        <v>265</v>
      </c>
      <c r="F26" s="187" t="s">
        <v>99</v>
      </c>
      <c r="G26" s="195">
        <v>1</v>
      </c>
      <c r="H26" s="192"/>
      <c r="I26" s="192">
        <f t="shared" si="0"/>
        <v>0</v>
      </c>
      <c r="J26" s="191">
        <v>21</v>
      </c>
      <c r="K26" s="192">
        <f t="shared" si="1"/>
        <v>0</v>
      </c>
      <c r="L26" s="241"/>
      <c r="M26" s="241"/>
      <c r="N26" s="241"/>
      <c r="O26" s="241"/>
      <c r="P26" s="241"/>
      <c r="Q26" s="241"/>
      <c r="R26" s="241"/>
      <c r="S26" s="241"/>
      <c r="T26" s="241"/>
      <c r="U26" s="241"/>
      <c r="V26" s="241"/>
      <c r="W26" s="241"/>
    </row>
    <row r="27" spans="1:23" s="204" customFormat="1" x14ac:dyDescent="0.2">
      <c r="A27" s="219"/>
      <c r="B27" s="222"/>
      <c r="C27" s="222"/>
      <c r="D27" s="229"/>
      <c r="E27" s="212" t="s">
        <v>91</v>
      </c>
      <c r="F27" s="222"/>
      <c r="G27" s="239"/>
      <c r="H27" s="239"/>
      <c r="I27" s="205">
        <f>I14</f>
        <v>0</v>
      </c>
      <c r="J27" s="239"/>
      <c r="K27" s="239"/>
      <c r="L27" s="239"/>
      <c r="M27" s="239"/>
      <c r="N27" s="239"/>
      <c r="O27" s="239"/>
      <c r="P27" s="239"/>
      <c r="Q27" s="239"/>
      <c r="R27" s="239"/>
      <c r="S27" s="239"/>
      <c r="T27" s="239"/>
      <c r="U27" s="239"/>
      <c r="V27" s="239"/>
      <c r="W27" s="239"/>
    </row>
    <row r="28" spans="1:23" x14ac:dyDescent="0.2">
      <c r="A28" s="219"/>
    </row>
    <row r="29" spans="1:23" x14ac:dyDescent="0.2">
      <c r="A29" s="219"/>
    </row>
    <row r="30" spans="1:23" x14ac:dyDescent="0.2">
      <c r="A30" s="219"/>
    </row>
    <row r="31" spans="1:23" x14ac:dyDescent="0.2">
      <c r="A31" s="219"/>
    </row>
    <row r="32" spans="1:23" x14ac:dyDescent="0.2">
      <c r="A32" s="219"/>
    </row>
    <row r="33" spans="1:1" x14ac:dyDescent="0.2">
      <c r="A33" s="219"/>
    </row>
    <row r="34" spans="1:1" x14ac:dyDescent="0.2">
      <c r="A34" s="219"/>
    </row>
    <row r="35" spans="1:1" x14ac:dyDescent="0.2">
      <c r="A35" s="219"/>
    </row>
    <row r="36" spans="1:1" x14ac:dyDescent="0.2">
      <c r="A36" s="219"/>
    </row>
    <row r="37" spans="1:1" x14ac:dyDescent="0.2">
      <c r="A37" s="219"/>
    </row>
    <row r="38" spans="1:1" x14ac:dyDescent="0.2">
      <c r="A38" s="219"/>
    </row>
    <row r="39" spans="1:1" x14ac:dyDescent="0.2">
      <c r="A39" s="219"/>
    </row>
    <row r="40" spans="1:1" x14ac:dyDescent="0.2">
      <c r="A40" s="219"/>
    </row>
    <row r="41" spans="1:1" x14ac:dyDescent="0.2">
      <c r="A41" s="219"/>
    </row>
    <row r="42" spans="1:1" x14ac:dyDescent="0.2">
      <c r="A42" s="219"/>
    </row>
    <row r="43" spans="1:1" x14ac:dyDescent="0.2">
      <c r="A43" s="219"/>
    </row>
    <row r="44" spans="1:1" x14ac:dyDescent="0.2">
      <c r="A44" s="219"/>
    </row>
    <row r="45" spans="1:1" x14ac:dyDescent="0.2">
      <c r="A45" s="219"/>
    </row>
    <row r="46" spans="1:1" x14ac:dyDescent="0.2">
      <c r="A46" s="219"/>
    </row>
    <row r="47" spans="1:1" x14ac:dyDescent="0.2">
      <c r="A47" s="219"/>
    </row>
    <row r="48" spans="1:1" x14ac:dyDescent="0.2">
      <c r="A48" s="219"/>
    </row>
    <row r="49" spans="1:1" x14ac:dyDescent="0.2">
      <c r="A49" s="219"/>
    </row>
    <row r="50" spans="1:1" x14ac:dyDescent="0.2">
      <c r="A50" s="219"/>
    </row>
    <row r="51" spans="1:1" x14ac:dyDescent="0.2">
      <c r="A51" s="219"/>
    </row>
    <row r="52" spans="1:1" x14ac:dyDescent="0.2">
      <c r="A52" s="219"/>
    </row>
    <row r="53" spans="1:1" x14ac:dyDescent="0.2">
      <c r="A53" s="219"/>
    </row>
    <row r="54" spans="1:1" x14ac:dyDescent="0.2">
      <c r="A54" s="219"/>
    </row>
    <row r="55" spans="1:1" x14ac:dyDescent="0.2">
      <c r="A55" s="219"/>
    </row>
    <row r="56" spans="1:1" x14ac:dyDescent="0.2">
      <c r="A56" s="219"/>
    </row>
    <row r="57" spans="1:1" x14ac:dyDescent="0.2">
      <c r="A57" s="219"/>
    </row>
    <row r="58" spans="1:1" x14ac:dyDescent="0.2">
      <c r="A58" s="219"/>
    </row>
    <row r="59" spans="1:1" x14ac:dyDescent="0.2">
      <c r="A59" s="219"/>
    </row>
    <row r="60" spans="1:1" x14ac:dyDescent="0.2">
      <c r="A60" s="219"/>
    </row>
    <row r="61" spans="1:1" x14ac:dyDescent="0.2">
      <c r="A61" s="219"/>
    </row>
    <row r="62" spans="1:1" x14ac:dyDescent="0.2">
      <c r="A62" s="219"/>
    </row>
    <row r="63" spans="1:1" x14ac:dyDescent="0.2">
      <c r="A63" s="219"/>
    </row>
    <row r="64" spans="1:1" x14ac:dyDescent="0.2">
      <c r="A64" s="219"/>
    </row>
    <row r="65" spans="1:1" x14ac:dyDescent="0.2">
      <c r="A65" s="219"/>
    </row>
    <row r="66" spans="1:1" x14ac:dyDescent="0.2">
      <c r="A66" s="219"/>
    </row>
    <row r="67" spans="1:1" x14ac:dyDescent="0.2">
      <c r="A67" s="219"/>
    </row>
    <row r="68" spans="1:1" x14ac:dyDescent="0.2">
      <c r="A68" s="219"/>
    </row>
    <row r="69" spans="1:1" x14ac:dyDescent="0.2">
      <c r="A69" s="219"/>
    </row>
    <row r="70" spans="1:1" x14ac:dyDescent="0.2">
      <c r="A70" s="219"/>
    </row>
    <row r="71" spans="1:1" x14ac:dyDescent="0.2">
      <c r="A71" s="219"/>
    </row>
    <row r="72" spans="1:1" x14ac:dyDescent="0.2">
      <c r="A72" s="219"/>
    </row>
    <row r="73" spans="1:1" x14ac:dyDescent="0.2">
      <c r="A73" s="219"/>
    </row>
    <row r="74" spans="1:1" x14ac:dyDescent="0.2">
      <c r="A74" s="219"/>
    </row>
    <row r="75" spans="1:1" x14ac:dyDescent="0.2">
      <c r="A75" s="219"/>
    </row>
    <row r="76" spans="1:1" x14ac:dyDescent="0.2">
      <c r="A76" s="219"/>
    </row>
    <row r="77" spans="1:1" x14ac:dyDescent="0.2">
      <c r="A77" s="219"/>
    </row>
    <row r="78" spans="1:1" x14ac:dyDescent="0.2">
      <c r="A78" s="219"/>
    </row>
    <row r="79" spans="1:1" x14ac:dyDescent="0.2">
      <c r="A79" s="219"/>
    </row>
    <row r="80" spans="1:1" x14ac:dyDescent="0.2">
      <c r="A80" s="219"/>
    </row>
    <row r="81" spans="1:1" x14ac:dyDescent="0.2">
      <c r="A81" s="219"/>
    </row>
    <row r="82" spans="1:1" x14ac:dyDescent="0.2">
      <c r="A82" s="219"/>
    </row>
    <row r="83" spans="1:1" x14ac:dyDescent="0.2">
      <c r="A83" s="219"/>
    </row>
    <row r="84" spans="1:1" x14ac:dyDescent="0.2">
      <c r="A84" s="219"/>
    </row>
    <row r="85" spans="1:1" x14ac:dyDescent="0.2">
      <c r="A85" s="219"/>
    </row>
    <row r="86" spans="1:1" x14ac:dyDescent="0.2">
      <c r="A86" s="219"/>
    </row>
    <row r="87" spans="1:1" x14ac:dyDescent="0.2">
      <c r="A87" s="219"/>
    </row>
    <row r="88" spans="1:1" x14ac:dyDescent="0.2">
      <c r="A88" s="219"/>
    </row>
    <row r="89" spans="1:1" x14ac:dyDescent="0.2">
      <c r="A89" s="219"/>
    </row>
    <row r="90" spans="1:1" x14ac:dyDescent="0.2">
      <c r="A90" s="219"/>
    </row>
    <row r="91" spans="1:1" x14ac:dyDescent="0.2">
      <c r="A91" s="219"/>
    </row>
    <row r="92" spans="1:1" x14ac:dyDescent="0.2">
      <c r="A92" s="219"/>
    </row>
    <row r="93" spans="1:1" x14ac:dyDescent="0.2">
      <c r="A93" s="219"/>
    </row>
    <row r="94" spans="1:1" x14ac:dyDescent="0.2">
      <c r="A94" s="219"/>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76" fitToHeight="999" orientation="landscape" errors="blank"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2295A8-1777-46E2-8D1C-A58187D7D160}">
  <sheetPr>
    <pageSetUpPr fitToPage="1"/>
  </sheetPr>
  <dimension ref="A1:W29"/>
  <sheetViews>
    <sheetView showGridLines="0" topLeftCell="A25" zoomScaleNormal="100" workbookViewId="0">
      <selection activeCell="E17" sqref="E17"/>
    </sheetView>
  </sheetViews>
  <sheetFormatPr defaultRowHeight="12.75" x14ac:dyDescent="0.2"/>
  <cols>
    <col min="1" max="1" width="5.5703125" style="221" customWidth="1"/>
    <col min="2" max="2" width="4.42578125" style="224" customWidth="1"/>
    <col min="3" max="3" width="6.42578125" style="224" customWidth="1"/>
    <col min="4" max="4" width="12.7109375" style="233" customWidth="1"/>
    <col min="5" max="5" width="96" style="214" customWidth="1"/>
    <col min="6" max="6" width="7.7109375" style="224" customWidth="1"/>
    <col min="7" max="7" width="9.85546875" style="221" customWidth="1"/>
    <col min="8" max="8" width="13.28515625" style="221" customWidth="1"/>
    <col min="9" max="9" width="15.5703125" style="221" customWidth="1"/>
    <col min="10" max="10" width="6.7109375" style="221" customWidth="1"/>
    <col min="11" max="11" width="15.5703125" style="221" customWidth="1"/>
    <col min="12" max="23" width="9.140625" style="221"/>
    <col min="24" max="16384" width="9.140625" style="179"/>
  </cols>
  <sheetData>
    <row r="1" spans="1:23" s="206" customFormat="1" ht="18" x14ac:dyDescent="0.2">
      <c r="A1" s="243" t="s">
        <v>94</v>
      </c>
      <c r="B1" s="244"/>
      <c r="C1" s="244"/>
      <c r="D1" s="230"/>
      <c r="E1" s="230"/>
      <c r="F1" s="244"/>
      <c r="G1" s="244"/>
      <c r="H1" s="244"/>
      <c r="I1" s="244"/>
      <c r="J1" s="244"/>
      <c r="K1" s="244"/>
    </row>
    <row r="2" spans="1:23" s="206" customFormat="1" x14ac:dyDescent="0.2">
      <c r="A2" s="245" t="s">
        <v>61</v>
      </c>
      <c r="B2" s="244"/>
      <c r="C2" s="180" t="str">
        <f>'[7]Krycí list'!E5</f>
        <v>Učebna pro výuku přírodních věd č. 44</v>
      </c>
      <c r="D2" s="226"/>
      <c r="E2" s="226"/>
      <c r="F2" s="244"/>
      <c r="G2" s="244"/>
      <c r="H2" s="244"/>
      <c r="I2" s="244"/>
      <c r="J2" s="244"/>
      <c r="K2" s="244"/>
    </row>
    <row r="3" spans="1:23" s="206" customFormat="1" x14ac:dyDescent="0.2">
      <c r="A3" s="245" t="s">
        <v>62</v>
      </c>
      <c r="B3" s="244"/>
      <c r="C3" s="298" t="str">
        <f>'[7]Krycí list'!E7</f>
        <v>Základní škola Bosonožská 9 
625 00 Brno - Starý Lískovec</v>
      </c>
      <c r="D3" s="299"/>
      <c r="E3" s="299"/>
      <c r="F3" s="244"/>
      <c r="G3" s="244"/>
      <c r="H3" s="244"/>
      <c r="I3" s="180"/>
      <c r="J3" s="244"/>
      <c r="K3" s="244"/>
    </row>
    <row r="4" spans="1:23" s="206" customFormat="1" x14ac:dyDescent="0.2">
      <c r="A4" s="245" t="s">
        <v>63</v>
      </c>
      <c r="B4" s="244"/>
      <c r="C4" s="180" t="str">
        <f>'[7]Krycí list'!E9</f>
        <v>OCENĚNÝ SOUPIS PRACÍ A DODÁVEK A SLUŽEB</v>
      </c>
      <c r="D4" s="226"/>
      <c r="E4" s="226"/>
      <c r="F4" s="244"/>
      <c r="G4" s="244"/>
      <c r="H4" s="244"/>
      <c r="I4" s="180"/>
      <c r="J4" s="244"/>
      <c r="K4" s="244"/>
    </row>
    <row r="5" spans="1:23" s="206" customFormat="1" x14ac:dyDescent="0.2">
      <c r="A5" s="244" t="s">
        <v>71</v>
      </c>
      <c r="B5" s="244"/>
      <c r="C5" s="180" t="str">
        <f>'[7]Krycí list'!P5</f>
        <v xml:space="preserve"> </v>
      </c>
      <c r="D5" s="226"/>
      <c r="E5" s="226"/>
      <c r="F5" s="244"/>
      <c r="G5" s="244"/>
      <c r="H5" s="244"/>
      <c r="I5" s="180"/>
      <c r="J5" s="244"/>
      <c r="K5" s="244"/>
    </row>
    <row r="6" spans="1:23" s="206" customFormat="1" x14ac:dyDescent="0.2">
      <c r="A6" s="244"/>
      <c r="B6" s="244"/>
      <c r="C6" s="180"/>
      <c r="D6" s="226"/>
      <c r="E6" s="226"/>
      <c r="F6" s="244"/>
      <c r="G6" s="244"/>
      <c r="H6" s="244"/>
      <c r="I6" s="180"/>
      <c r="J6" s="244"/>
      <c r="K6" s="244"/>
    </row>
    <row r="7" spans="1:23" s="206" customFormat="1" x14ac:dyDescent="0.2">
      <c r="A7" s="244" t="s">
        <v>65</v>
      </c>
      <c r="B7" s="244"/>
      <c r="C7" s="298" t="str">
        <f>'[7]Krycí list'!E26</f>
        <v>Základní škola Bosonožská</v>
      </c>
      <c r="D7" s="299"/>
      <c r="E7" s="299"/>
      <c r="F7" s="244"/>
      <c r="G7" s="244"/>
      <c r="H7" s="244"/>
      <c r="I7" s="180"/>
      <c r="J7" s="244"/>
      <c r="K7" s="244"/>
    </row>
    <row r="8" spans="1:23" s="206" customFormat="1" x14ac:dyDescent="0.2">
      <c r="A8" s="244" t="s">
        <v>66</v>
      </c>
      <c r="B8" s="244"/>
      <c r="C8" s="298" t="str">
        <f>'[7]Krycí list'!E28</f>
        <v xml:space="preserve"> </v>
      </c>
      <c r="D8" s="299"/>
      <c r="E8" s="226"/>
      <c r="F8" s="244"/>
      <c r="G8" s="244"/>
      <c r="H8" s="244"/>
      <c r="I8" s="180"/>
      <c r="J8" s="244"/>
      <c r="K8" s="244"/>
    </row>
    <row r="9" spans="1:23" s="206" customFormat="1" x14ac:dyDescent="0.2">
      <c r="A9" s="244" t="s">
        <v>67</v>
      </c>
      <c r="B9" s="244"/>
      <c r="C9" s="300" t="str">
        <f>'[7]Krycí list'!O31</f>
        <v>05/2022</v>
      </c>
      <c r="D9" s="299"/>
      <c r="E9" s="226"/>
      <c r="F9" s="244"/>
      <c r="G9" s="244"/>
      <c r="H9" s="244"/>
      <c r="I9" s="180"/>
      <c r="J9" s="244"/>
      <c r="K9" s="244"/>
    </row>
    <row r="10" spans="1:23" s="206" customFormat="1" x14ac:dyDescent="0.2">
      <c r="A10" s="244"/>
      <c r="B10" s="244"/>
      <c r="C10" s="244"/>
      <c r="D10" s="230"/>
      <c r="E10" s="230"/>
      <c r="F10" s="244"/>
      <c r="G10" s="244"/>
      <c r="H10" s="244"/>
      <c r="I10" s="244"/>
      <c r="J10" s="244"/>
      <c r="K10" s="244"/>
    </row>
    <row r="11" spans="1:23" s="242" customFormat="1" ht="38.25" x14ac:dyDescent="0.2">
      <c r="A11" s="182" t="s">
        <v>72</v>
      </c>
      <c r="B11" s="183" t="s">
        <v>73</v>
      </c>
      <c r="C11" s="183" t="s">
        <v>74</v>
      </c>
      <c r="D11" s="183" t="s">
        <v>75</v>
      </c>
      <c r="E11" s="183" t="s">
        <v>89</v>
      </c>
      <c r="F11" s="183" t="s">
        <v>76</v>
      </c>
      <c r="G11" s="183" t="s">
        <v>77</v>
      </c>
      <c r="H11" s="183" t="s">
        <v>92</v>
      </c>
      <c r="I11" s="183" t="s">
        <v>93</v>
      </c>
      <c r="J11" s="183" t="s">
        <v>78</v>
      </c>
      <c r="K11" s="183" t="s">
        <v>90</v>
      </c>
    </row>
    <row r="12" spans="1:23" s="224" customFormat="1" x14ac:dyDescent="0.2">
      <c r="A12" s="184">
        <v>1</v>
      </c>
      <c r="B12" s="185">
        <v>2</v>
      </c>
      <c r="C12" s="185">
        <v>3</v>
      </c>
      <c r="D12" s="186">
        <v>4</v>
      </c>
      <c r="E12" s="186">
        <v>5</v>
      </c>
      <c r="F12" s="185">
        <v>6</v>
      </c>
      <c r="G12" s="185">
        <v>7</v>
      </c>
      <c r="H12" s="185">
        <v>8</v>
      </c>
      <c r="I12" s="185">
        <v>9</v>
      </c>
      <c r="J12" s="185">
        <v>10</v>
      </c>
      <c r="K12" s="185">
        <v>11</v>
      </c>
    </row>
    <row r="13" spans="1:23" x14ac:dyDescent="0.2">
      <c r="A13" s="220"/>
      <c r="B13" s="223"/>
      <c r="C13" s="223"/>
      <c r="D13" s="231"/>
      <c r="E13" s="234"/>
      <c r="F13" s="223"/>
      <c r="G13" s="220"/>
      <c r="H13" s="220"/>
      <c r="I13" s="220"/>
      <c r="J13" s="220"/>
      <c r="K13" s="220"/>
    </row>
    <row r="14" spans="1:23" s="189" customFormat="1" x14ac:dyDescent="0.2">
      <c r="A14" s="219"/>
      <c r="B14" s="187"/>
      <c r="C14" s="187"/>
      <c r="D14" s="227" t="s">
        <v>82</v>
      </c>
      <c r="E14" s="188" t="s">
        <v>81</v>
      </c>
      <c r="F14" s="236"/>
      <c r="G14" s="237"/>
      <c r="H14" s="237"/>
      <c r="I14" s="190">
        <f>I15</f>
        <v>0</v>
      </c>
      <c r="J14" s="191"/>
      <c r="K14" s="192"/>
      <c r="L14" s="237"/>
      <c r="M14" s="237"/>
      <c r="N14" s="237"/>
      <c r="O14" s="237"/>
      <c r="P14" s="237"/>
      <c r="Q14" s="237"/>
      <c r="R14" s="237"/>
      <c r="S14" s="237"/>
      <c r="T14" s="237"/>
      <c r="U14" s="237"/>
      <c r="V14" s="237"/>
      <c r="W14" s="237"/>
    </row>
    <row r="15" spans="1:23" s="181" customFormat="1" x14ac:dyDescent="0.2">
      <c r="A15" s="219"/>
      <c r="B15" s="193"/>
      <c r="C15" s="225"/>
      <c r="D15" s="228"/>
      <c r="E15" s="209" t="s">
        <v>81</v>
      </c>
      <c r="F15" s="225"/>
      <c r="G15" s="238"/>
      <c r="H15" s="238"/>
      <c r="I15" s="194">
        <f>SUM(I16:I27)</f>
        <v>0</v>
      </c>
      <c r="J15" s="191"/>
      <c r="K15" s="192"/>
      <c r="L15" s="240"/>
      <c r="M15" s="240"/>
      <c r="N15" s="240"/>
      <c r="O15" s="240"/>
      <c r="P15" s="240"/>
      <c r="Q15" s="240"/>
      <c r="R15" s="240"/>
      <c r="S15" s="240"/>
      <c r="T15" s="240"/>
      <c r="U15" s="240"/>
      <c r="V15" s="240"/>
      <c r="W15" s="240"/>
    </row>
    <row r="16" spans="1:23" s="181" customFormat="1" ht="242.25" x14ac:dyDescent="0.2">
      <c r="A16" s="219">
        <v>1</v>
      </c>
      <c r="B16" s="187"/>
      <c r="C16" s="187" t="s">
        <v>202</v>
      </c>
      <c r="D16" s="278" t="s">
        <v>98</v>
      </c>
      <c r="E16" s="203" t="s">
        <v>266</v>
      </c>
      <c r="F16" s="187" t="s">
        <v>99</v>
      </c>
      <c r="G16" s="195">
        <v>1</v>
      </c>
      <c r="H16" s="192"/>
      <c r="I16" s="192">
        <f t="shared" ref="I16:I27" si="0">ROUND(G16*H16,2)</f>
        <v>0</v>
      </c>
      <c r="J16" s="191">
        <v>21</v>
      </c>
      <c r="K16" s="192">
        <f t="shared" ref="K16:K27" si="1">I16+((I16/100)*J16)</f>
        <v>0</v>
      </c>
      <c r="L16" s="240"/>
      <c r="M16" s="240"/>
      <c r="N16" s="240"/>
      <c r="O16" s="240"/>
      <c r="P16" s="240"/>
      <c r="Q16" s="240"/>
      <c r="R16" s="240"/>
      <c r="S16" s="240"/>
      <c r="T16" s="240"/>
      <c r="U16" s="240"/>
      <c r="V16" s="240"/>
      <c r="W16" s="240"/>
    </row>
    <row r="17" spans="1:23" s="202" customFormat="1" ht="165.75" x14ac:dyDescent="0.2">
      <c r="A17" s="219">
        <v>2</v>
      </c>
      <c r="B17" s="201"/>
      <c r="C17" s="187" t="s">
        <v>251</v>
      </c>
      <c r="D17" s="232" t="s">
        <v>138</v>
      </c>
      <c r="E17" s="203" t="s">
        <v>187</v>
      </c>
      <c r="F17" s="187" t="s">
        <v>99</v>
      </c>
      <c r="G17" s="195">
        <v>15</v>
      </c>
      <c r="H17" s="192"/>
      <c r="I17" s="192">
        <f t="shared" si="0"/>
        <v>0</v>
      </c>
      <c r="J17" s="191">
        <v>21</v>
      </c>
      <c r="K17" s="192">
        <f t="shared" si="1"/>
        <v>0</v>
      </c>
      <c r="L17" s="241"/>
      <c r="M17" s="241"/>
      <c r="N17" s="241"/>
      <c r="O17" s="241"/>
      <c r="P17" s="241"/>
      <c r="Q17" s="241"/>
      <c r="R17" s="241"/>
      <c r="S17" s="241"/>
      <c r="T17" s="241"/>
      <c r="U17" s="241"/>
      <c r="V17" s="241"/>
      <c r="W17" s="241"/>
    </row>
    <row r="18" spans="1:23" s="181" customFormat="1" ht="191.25" x14ac:dyDescent="0.2">
      <c r="A18" s="219">
        <v>3</v>
      </c>
      <c r="B18" s="187"/>
      <c r="C18" s="187" t="s">
        <v>267</v>
      </c>
      <c r="D18" s="278" t="s">
        <v>122</v>
      </c>
      <c r="E18" s="280" t="s">
        <v>188</v>
      </c>
      <c r="F18" s="187" t="s">
        <v>99</v>
      </c>
      <c r="G18" s="195">
        <v>1</v>
      </c>
      <c r="H18" s="192"/>
      <c r="I18" s="192">
        <f t="shared" si="0"/>
        <v>0</v>
      </c>
      <c r="J18" s="191">
        <v>21</v>
      </c>
      <c r="K18" s="192">
        <f t="shared" si="1"/>
        <v>0</v>
      </c>
      <c r="L18" s="240"/>
      <c r="M18" s="240"/>
      <c r="N18" s="240"/>
      <c r="O18" s="240"/>
      <c r="P18" s="240"/>
      <c r="Q18" s="240"/>
      <c r="R18" s="240"/>
      <c r="S18" s="240"/>
      <c r="T18" s="240"/>
      <c r="U18" s="240"/>
      <c r="V18" s="240"/>
      <c r="W18" s="240"/>
    </row>
    <row r="19" spans="1:23" s="202" customFormat="1" ht="204" x14ac:dyDescent="0.2">
      <c r="A19" s="219">
        <v>4</v>
      </c>
      <c r="B19" s="201"/>
      <c r="C19" s="187" t="s">
        <v>268</v>
      </c>
      <c r="D19" s="278" t="s">
        <v>145</v>
      </c>
      <c r="E19" s="200" t="s">
        <v>189</v>
      </c>
      <c r="F19" s="187" t="s">
        <v>99</v>
      </c>
      <c r="G19" s="195">
        <v>1</v>
      </c>
      <c r="H19" s="192"/>
      <c r="I19" s="192">
        <f t="shared" si="0"/>
        <v>0</v>
      </c>
      <c r="J19" s="191">
        <v>21</v>
      </c>
      <c r="K19" s="192">
        <f t="shared" si="1"/>
        <v>0</v>
      </c>
      <c r="L19" s="241"/>
      <c r="M19" s="241"/>
      <c r="N19" s="241"/>
      <c r="O19" s="241"/>
      <c r="P19" s="241"/>
      <c r="Q19" s="241"/>
      <c r="R19" s="241"/>
      <c r="S19" s="241"/>
      <c r="T19" s="241"/>
      <c r="U19" s="241"/>
      <c r="V19" s="241"/>
      <c r="W19" s="241"/>
    </row>
    <row r="20" spans="1:23" s="202" customFormat="1" ht="153" x14ac:dyDescent="0.2">
      <c r="A20" s="219">
        <v>5</v>
      </c>
      <c r="B20" s="201"/>
      <c r="C20" s="187" t="s">
        <v>269</v>
      </c>
      <c r="D20" s="278" t="s">
        <v>146</v>
      </c>
      <c r="E20" s="203" t="s">
        <v>270</v>
      </c>
      <c r="F20" s="187" t="s">
        <v>99</v>
      </c>
      <c r="G20" s="195">
        <v>1</v>
      </c>
      <c r="H20" s="192"/>
      <c r="I20" s="192">
        <f t="shared" si="0"/>
        <v>0</v>
      </c>
      <c r="J20" s="191">
        <v>21</v>
      </c>
      <c r="K20" s="192">
        <f t="shared" si="1"/>
        <v>0</v>
      </c>
      <c r="L20" s="241"/>
      <c r="M20" s="241"/>
      <c r="N20" s="241"/>
      <c r="O20" s="241"/>
      <c r="P20" s="241"/>
      <c r="Q20" s="241"/>
      <c r="R20" s="241"/>
      <c r="S20" s="241"/>
      <c r="T20" s="241"/>
      <c r="U20" s="241"/>
      <c r="V20" s="241"/>
      <c r="W20" s="241"/>
    </row>
    <row r="21" spans="1:23" s="181" customFormat="1" ht="165.75" x14ac:dyDescent="0.2">
      <c r="A21" s="219">
        <v>6</v>
      </c>
      <c r="B21" s="187"/>
      <c r="C21" s="187" t="s">
        <v>205</v>
      </c>
      <c r="D21" s="232" t="s">
        <v>139</v>
      </c>
      <c r="E21" s="203" t="s">
        <v>190</v>
      </c>
      <c r="F21" s="187" t="s">
        <v>99</v>
      </c>
      <c r="G21" s="195">
        <v>4</v>
      </c>
      <c r="H21" s="192"/>
      <c r="I21" s="192">
        <f t="shared" si="0"/>
        <v>0</v>
      </c>
      <c r="J21" s="191">
        <v>21</v>
      </c>
      <c r="K21" s="192">
        <f t="shared" si="1"/>
        <v>0</v>
      </c>
      <c r="L21" s="240"/>
      <c r="M21" s="240"/>
      <c r="N21" s="240"/>
      <c r="O21" s="240"/>
      <c r="P21" s="240"/>
      <c r="Q21" s="240"/>
      <c r="R21" s="240"/>
      <c r="S21" s="240"/>
      <c r="T21" s="240"/>
      <c r="U21" s="240"/>
      <c r="V21" s="240"/>
      <c r="W21" s="240"/>
    </row>
    <row r="22" spans="1:23" s="181" customFormat="1" ht="153" x14ac:dyDescent="0.2">
      <c r="A22" s="219">
        <v>7</v>
      </c>
      <c r="B22" s="187"/>
      <c r="C22" s="187" t="s">
        <v>271</v>
      </c>
      <c r="D22" s="232" t="s">
        <v>139</v>
      </c>
      <c r="E22" s="203" t="s">
        <v>272</v>
      </c>
      <c r="F22" s="187" t="s">
        <v>99</v>
      </c>
      <c r="G22" s="195">
        <v>2</v>
      </c>
      <c r="H22" s="192"/>
      <c r="I22" s="192">
        <f t="shared" si="0"/>
        <v>0</v>
      </c>
      <c r="J22" s="191">
        <v>21</v>
      </c>
      <c r="K22" s="192">
        <f t="shared" si="1"/>
        <v>0</v>
      </c>
      <c r="L22" s="240"/>
      <c r="M22" s="240"/>
      <c r="N22" s="240"/>
      <c r="O22" s="240"/>
      <c r="P22" s="240"/>
      <c r="Q22" s="240"/>
      <c r="R22" s="240"/>
      <c r="S22" s="240"/>
      <c r="T22" s="240"/>
      <c r="U22" s="240"/>
      <c r="V22" s="240"/>
      <c r="W22" s="240"/>
    </row>
    <row r="23" spans="1:23" s="181" customFormat="1" ht="153" x14ac:dyDescent="0.2">
      <c r="A23" s="219">
        <v>8</v>
      </c>
      <c r="B23" s="187"/>
      <c r="C23" s="187" t="s">
        <v>273</v>
      </c>
      <c r="D23" s="232" t="s">
        <v>106</v>
      </c>
      <c r="E23" s="203" t="s">
        <v>274</v>
      </c>
      <c r="F23" s="187" t="s">
        <v>99</v>
      </c>
      <c r="G23" s="195">
        <v>1</v>
      </c>
      <c r="H23" s="192"/>
      <c r="I23" s="192">
        <f t="shared" si="0"/>
        <v>0</v>
      </c>
      <c r="J23" s="191">
        <v>21</v>
      </c>
      <c r="K23" s="192">
        <f t="shared" si="1"/>
        <v>0</v>
      </c>
      <c r="L23" s="240"/>
      <c r="M23" s="240"/>
      <c r="N23" s="240"/>
      <c r="O23" s="240"/>
      <c r="P23" s="240"/>
      <c r="Q23" s="240"/>
      <c r="R23" s="240"/>
      <c r="S23" s="240"/>
      <c r="T23" s="240"/>
      <c r="U23" s="240"/>
      <c r="V23" s="240"/>
      <c r="W23" s="240"/>
    </row>
    <row r="24" spans="1:23" s="181" customFormat="1" ht="89.25" x14ac:dyDescent="0.2">
      <c r="A24" s="219">
        <v>9</v>
      </c>
      <c r="B24" s="187"/>
      <c r="C24" s="187" t="s">
        <v>240</v>
      </c>
      <c r="D24" s="232" t="s">
        <v>144</v>
      </c>
      <c r="E24" s="203" t="s">
        <v>241</v>
      </c>
      <c r="F24" s="187" t="s">
        <v>99</v>
      </c>
      <c r="G24" s="195">
        <v>30</v>
      </c>
      <c r="H24" s="192"/>
      <c r="I24" s="192">
        <f t="shared" si="0"/>
        <v>0</v>
      </c>
      <c r="J24" s="191">
        <v>21</v>
      </c>
      <c r="K24" s="192">
        <f t="shared" si="1"/>
        <v>0</v>
      </c>
      <c r="L24" s="240"/>
      <c r="M24" s="240"/>
      <c r="N24" s="240"/>
      <c r="O24" s="240"/>
      <c r="P24" s="240"/>
      <c r="Q24" s="240"/>
      <c r="R24" s="240"/>
      <c r="S24" s="240"/>
      <c r="T24" s="240"/>
      <c r="U24" s="240"/>
      <c r="V24" s="240"/>
      <c r="W24" s="240"/>
    </row>
    <row r="25" spans="1:23" s="202" customFormat="1" ht="102" x14ac:dyDescent="0.2">
      <c r="A25" s="219">
        <v>10</v>
      </c>
      <c r="B25" s="201"/>
      <c r="C25" s="187" t="s">
        <v>210</v>
      </c>
      <c r="D25" s="278" t="s">
        <v>140</v>
      </c>
      <c r="E25" s="203" t="s">
        <v>275</v>
      </c>
      <c r="F25" s="187" t="s">
        <v>99</v>
      </c>
      <c r="G25" s="195">
        <v>1</v>
      </c>
      <c r="H25" s="192"/>
      <c r="I25" s="192">
        <f t="shared" si="0"/>
        <v>0</v>
      </c>
      <c r="J25" s="191">
        <v>21</v>
      </c>
      <c r="K25" s="192">
        <f t="shared" si="1"/>
        <v>0</v>
      </c>
      <c r="L25" s="241"/>
      <c r="M25" s="241"/>
      <c r="N25" s="241"/>
      <c r="O25" s="241"/>
      <c r="P25" s="241"/>
      <c r="Q25" s="241"/>
      <c r="R25" s="241"/>
      <c r="S25" s="241"/>
      <c r="T25" s="241"/>
      <c r="U25" s="241"/>
      <c r="V25" s="241"/>
      <c r="W25" s="241"/>
    </row>
    <row r="26" spans="1:23" s="202" customFormat="1" ht="114.75" x14ac:dyDescent="0.2">
      <c r="A26" s="219">
        <v>11</v>
      </c>
      <c r="B26" s="201"/>
      <c r="C26" s="187"/>
      <c r="D26" s="232" t="s">
        <v>191</v>
      </c>
      <c r="E26" s="281" t="s">
        <v>192</v>
      </c>
      <c r="F26" s="187" t="s">
        <v>99</v>
      </c>
      <c r="G26" s="195">
        <v>6</v>
      </c>
      <c r="H26" s="192"/>
      <c r="I26" s="192">
        <f t="shared" ref="I26" si="2">ROUND(G26*H26,2)</f>
        <v>0</v>
      </c>
      <c r="J26" s="191">
        <v>21</v>
      </c>
      <c r="K26" s="192">
        <f t="shared" ref="K26" si="3">I26+((I26/100)*J26)</f>
        <v>0</v>
      </c>
      <c r="L26" s="241"/>
      <c r="M26" s="241"/>
      <c r="N26" s="241"/>
      <c r="O26" s="241"/>
      <c r="P26" s="241"/>
      <c r="Q26" s="241"/>
      <c r="R26" s="241"/>
      <c r="S26" s="241"/>
      <c r="T26" s="241"/>
      <c r="U26" s="241"/>
      <c r="V26" s="241"/>
      <c r="W26" s="241"/>
    </row>
    <row r="27" spans="1:23" s="202" customFormat="1" ht="51" x14ac:dyDescent="0.2">
      <c r="A27" s="219">
        <v>12</v>
      </c>
      <c r="B27" s="201"/>
      <c r="C27" s="187" t="s">
        <v>213</v>
      </c>
      <c r="D27" s="232" t="s">
        <v>141</v>
      </c>
      <c r="E27" s="214" t="s">
        <v>276</v>
      </c>
      <c r="F27" s="187" t="s">
        <v>99</v>
      </c>
      <c r="G27" s="195">
        <v>2</v>
      </c>
      <c r="H27" s="192"/>
      <c r="I27" s="192">
        <f t="shared" si="0"/>
        <v>0</v>
      </c>
      <c r="J27" s="191">
        <v>21</v>
      </c>
      <c r="K27" s="192">
        <f t="shared" si="1"/>
        <v>0</v>
      </c>
      <c r="L27" s="241"/>
      <c r="M27" s="241"/>
      <c r="N27" s="241"/>
      <c r="O27" s="241"/>
      <c r="P27" s="241"/>
      <c r="Q27" s="241"/>
      <c r="R27" s="241"/>
      <c r="S27" s="241"/>
      <c r="T27" s="241"/>
      <c r="U27" s="241"/>
      <c r="V27" s="241"/>
      <c r="W27" s="241"/>
    </row>
    <row r="28" spans="1:23" s="204" customFormat="1" x14ac:dyDescent="0.2">
      <c r="A28" s="219"/>
      <c r="B28" s="222"/>
      <c r="C28" s="222"/>
      <c r="D28" s="229"/>
      <c r="E28" s="212" t="s">
        <v>91</v>
      </c>
      <c r="F28" s="222"/>
      <c r="G28" s="239"/>
      <c r="H28" s="239"/>
      <c r="I28" s="205">
        <f>I14</f>
        <v>0</v>
      </c>
      <c r="J28" s="239"/>
      <c r="K28" s="239"/>
      <c r="L28" s="239"/>
      <c r="M28" s="239"/>
      <c r="N28" s="239"/>
      <c r="O28" s="239"/>
      <c r="P28" s="239"/>
      <c r="Q28" s="239"/>
      <c r="R28" s="239"/>
      <c r="S28" s="239"/>
      <c r="T28" s="239"/>
      <c r="U28" s="239"/>
      <c r="V28" s="239"/>
      <c r="W28" s="239"/>
    </row>
    <row r="29" spans="1:23" x14ac:dyDescent="0.2">
      <c r="A29" s="219"/>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76" fitToHeight="999" orientation="landscape" errors="blank"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D866E-6D8E-4CBE-920D-99D971EB33C6}">
  <sheetPr>
    <pageSetUpPr fitToPage="1"/>
  </sheetPr>
  <dimension ref="A1:W69"/>
  <sheetViews>
    <sheetView showGridLines="0" zoomScaleNormal="100" workbookViewId="0">
      <selection activeCell="E17" sqref="E17"/>
    </sheetView>
  </sheetViews>
  <sheetFormatPr defaultRowHeight="12.75" x14ac:dyDescent="0.2"/>
  <cols>
    <col min="1" max="1" width="5.5703125" style="221" customWidth="1"/>
    <col min="2" max="2" width="4.42578125" style="224" customWidth="1"/>
    <col min="3" max="3" width="6" style="224" customWidth="1"/>
    <col min="4" max="4" width="12.7109375" style="233" customWidth="1"/>
    <col min="5" max="5" width="94.28515625" style="214" customWidth="1"/>
    <col min="6" max="6" width="7.7109375" style="224" customWidth="1"/>
    <col min="7" max="7" width="9.85546875" style="221" customWidth="1"/>
    <col min="8" max="8" width="13.140625" style="221" customWidth="1"/>
    <col min="9" max="9" width="15.5703125" style="221" customWidth="1"/>
    <col min="10" max="10" width="6.7109375" style="221" customWidth="1"/>
    <col min="11" max="11" width="15.5703125" style="221" customWidth="1"/>
    <col min="12" max="23" width="9.140625" style="221"/>
    <col min="24" max="16384" width="9.140625" style="179"/>
  </cols>
  <sheetData>
    <row r="1" spans="1:23" s="206" customFormat="1" ht="18" x14ac:dyDescent="0.2">
      <c r="A1" s="243" t="s">
        <v>94</v>
      </c>
      <c r="B1" s="244"/>
      <c r="C1" s="244"/>
      <c r="D1" s="230"/>
      <c r="E1" s="230"/>
      <c r="F1" s="244"/>
      <c r="G1" s="244"/>
      <c r="H1" s="244"/>
      <c r="I1" s="244"/>
      <c r="J1" s="244"/>
      <c r="K1" s="244"/>
    </row>
    <row r="2" spans="1:23" s="206" customFormat="1" x14ac:dyDescent="0.2">
      <c r="A2" s="245" t="s">
        <v>61</v>
      </c>
      <c r="B2" s="244"/>
      <c r="C2" s="180" t="str">
        <f>'[8]Krycí list'!E5</f>
        <v>Učebna pro výuku robotiky a kabinet matematiky č.3 a robotiky č.1</v>
      </c>
      <c r="D2" s="226"/>
      <c r="E2" s="226"/>
      <c r="F2" s="244"/>
      <c r="G2" s="244"/>
      <c r="H2" s="244"/>
      <c r="I2" s="244"/>
      <c r="J2" s="244"/>
      <c r="K2" s="244"/>
    </row>
    <row r="3" spans="1:23" s="206" customFormat="1" x14ac:dyDescent="0.2">
      <c r="A3" s="245" t="s">
        <v>62</v>
      </c>
      <c r="B3" s="244"/>
      <c r="C3" s="298" t="str">
        <f>'[8]Krycí list'!E7</f>
        <v>Základní škola Bosonožská 9 
625 00 Brno - Starý Lískovec</v>
      </c>
      <c r="D3" s="299"/>
      <c r="E3" s="299"/>
      <c r="F3" s="244"/>
      <c r="G3" s="244"/>
      <c r="H3" s="244"/>
      <c r="I3" s="180"/>
      <c r="J3" s="244"/>
      <c r="K3" s="244"/>
    </row>
    <row r="4" spans="1:23" s="206" customFormat="1" x14ac:dyDescent="0.2">
      <c r="A4" s="245" t="s">
        <v>63</v>
      </c>
      <c r="B4" s="244"/>
      <c r="C4" s="180" t="str">
        <f>'[8]Krycí list'!E9</f>
        <v>OCENĚNÝ SOUPIS PRACÍ A DODÁVEK A SLUŽEB</v>
      </c>
      <c r="D4" s="226"/>
      <c r="E4" s="226"/>
      <c r="F4" s="244"/>
      <c r="G4" s="244"/>
      <c r="H4" s="244"/>
      <c r="I4" s="180"/>
      <c r="J4" s="244"/>
      <c r="K4" s="244"/>
    </row>
    <row r="5" spans="1:23" s="206" customFormat="1" x14ac:dyDescent="0.2">
      <c r="A5" s="244" t="s">
        <v>71</v>
      </c>
      <c r="B5" s="244"/>
      <c r="C5" s="180" t="str">
        <f>'[8]Krycí list'!P5</f>
        <v xml:space="preserve"> </v>
      </c>
      <c r="D5" s="226"/>
      <c r="E5" s="226"/>
      <c r="F5" s="244"/>
      <c r="G5" s="244"/>
      <c r="H5" s="244"/>
      <c r="I5" s="180"/>
      <c r="J5" s="244"/>
      <c r="K5" s="244"/>
    </row>
    <row r="6" spans="1:23" s="206" customFormat="1" x14ac:dyDescent="0.2">
      <c r="A6" s="244"/>
      <c r="B6" s="244"/>
      <c r="C6" s="180"/>
      <c r="D6" s="226"/>
      <c r="E6" s="226"/>
      <c r="F6" s="244"/>
      <c r="G6" s="244"/>
      <c r="H6" s="244"/>
      <c r="I6" s="180"/>
      <c r="J6" s="244"/>
      <c r="K6" s="244"/>
    </row>
    <row r="7" spans="1:23" s="206" customFormat="1" x14ac:dyDescent="0.2">
      <c r="A7" s="244" t="s">
        <v>65</v>
      </c>
      <c r="B7" s="244"/>
      <c r="C7" s="298" t="str">
        <f>'[8]Krycí list'!E26</f>
        <v>Základní škola Bosonožská</v>
      </c>
      <c r="D7" s="299"/>
      <c r="E7" s="299"/>
      <c r="F7" s="244"/>
      <c r="G7" s="244"/>
      <c r="H7" s="244"/>
      <c r="I7" s="180"/>
      <c r="J7" s="244"/>
      <c r="K7" s="244"/>
    </row>
    <row r="8" spans="1:23" s="206" customFormat="1" x14ac:dyDescent="0.2">
      <c r="A8" s="244" t="s">
        <v>66</v>
      </c>
      <c r="B8" s="244"/>
      <c r="C8" s="298" t="str">
        <f>'[8]Krycí list'!E28</f>
        <v xml:space="preserve"> </v>
      </c>
      <c r="D8" s="299"/>
      <c r="E8" s="226"/>
      <c r="F8" s="244"/>
      <c r="G8" s="244"/>
      <c r="H8" s="244"/>
      <c r="I8" s="180"/>
      <c r="J8" s="244"/>
      <c r="K8" s="244"/>
    </row>
    <row r="9" spans="1:23" s="206" customFormat="1" x14ac:dyDescent="0.2">
      <c r="A9" s="244" t="s">
        <v>67</v>
      </c>
      <c r="B9" s="244"/>
      <c r="C9" s="300" t="str">
        <f>'[8]Krycí list'!O31</f>
        <v>05/2022</v>
      </c>
      <c r="D9" s="299"/>
      <c r="E9" s="226"/>
      <c r="F9" s="244"/>
      <c r="G9" s="244"/>
      <c r="H9" s="244"/>
      <c r="I9" s="180"/>
      <c r="J9" s="244"/>
      <c r="K9" s="244"/>
    </row>
    <row r="10" spans="1:23" s="206" customFormat="1" x14ac:dyDescent="0.2">
      <c r="A10" s="244"/>
      <c r="B10" s="244"/>
      <c r="C10" s="244"/>
      <c r="D10" s="230"/>
      <c r="E10" s="230"/>
      <c r="F10" s="244"/>
      <c r="G10" s="244"/>
      <c r="H10" s="244"/>
      <c r="I10" s="244"/>
      <c r="J10" s="244"/>
      <c r="K10" s="244"/>
    </row>
    <row r="11" spans="1:23" s="242" customFormat="1" ht="38.25" x14ac:dyDescent="0.2">
      <c r="A11" s="182" t="s">
        <v>72</v>
      </c>
      <c r="B11" s="183" t="s">
        <v>73</v>
      </c>
      <c r="C11" s="183" t="s">
        <v>74</v>
      </c>
      <c r="D11" s="183" t="s">
        <v>127</v>
      </c>
      <c r="E11" s="183" t="s">
        <v>89</v>
      </c>
      <c r="F11" s="183" t="s">
        <v>76</v>
      </c>
      <c r="G11" s="183" t="s">
        <v>77</v>
      </c>
      <c r="H11" s="183" t="s">
        <v>92</v>
      </c>
      <c r="I11" s="183" t="s">
        <v>93</v>
      </c>
      <c r="J11" s="183" t="s">
        <v>78</v>
      </c>
      <c r="K11" s="183" t="s">
        <v>90</v>
      </c>
    </row>
    <row r="12" spans="1:23" s="224" customFormat="1" x14ac:dyDescent="0.2">
      <c r="A12" s="184">
        <v>1</v>
      </c>
      <c r="B12" s="185">
        <v>2</v>
      </c>
      <c r="C12" s="185">
        <v>3</v>
      </c>
      <c r="D12" s="186">
        <v>4</v>
      </c>
      <c r="E12" s="186">
        <v>5</v>
      </c>
      <c r="F12" s="185">
        <v>6</v>
      </c>
      <c r="G12" s="185">
        <v>7</v>
      </c>
      <c r="H12" s="185">
        <v>8</v>
      </c>
      <c r="I12" s="185">
        <v>9</v>
      </c>
      <c r="J12" s="185">
        <v>10</v>
      </c>
      <c r="K12" s="185">
        <v>11</v>
      </c>
    </row>
    <row r="13" spans="1:23" x14ac:dyDescent="0.2">
      <c r="A13" s="220"/>
      <c r="B13" s="223"/>
      <c r="C13" s="223"/>
      <c r="D13" s="231"/>
      <c r="E13" s="207"/>
      <c r="F13" s="223"/>
      <c r="G13" s="220"/>
      <c r="H13" s="220"/>
      <c r="I13" s="220"/>
      <c r="J13" s="220"/>
      <c r="K13" s="220"/>
    </row>
    <row r="14" spans="1:23" s="189" customFormat="1" x14ac:dyDescent="0.2">
      <c r="A14" s="272"/>
      <c r="B14" s="208"/>
      <c r="C14" s="236"/>
      <c r="D14" s="227" t="s">
        <v>82</v>
      </c>
      <c r="E14" s="188" t="s">
        <v>81</v>
      </c>
      <c r="F14" s="236"/>
      <c r="G14" s="237"/>
      <c r="H14" s="237"/>
      <c r="I14" s="190">
        <f>+I30++I15+I39</f>
        <v>0</v>
      </c>
      <c r="J14" s="237"/>
      <c r="K14" s="192"/>
      <c r="L14" s="237"/>
      <c r="M14" s="237"/>
      <c r="N14" s="237"/>
      <c r="O14" s="237"/>
      <c r="P14" s="237"/>
      <c r="Q14" s="237"/>
      <c r="R14" s="237"/>
      <c r="S14" s="237"/>
      <c r="T14" s="237"/>
      <c r="U14" s="237"/>
      <c r="V14" s="237"/>
      <c r="W14" s="237"/>
    </row>
    <row r="15" spans="1:23" s="181" customFormat="1" x14ac:dyDescent="0.2">
      <c r="A15" s="219"/>
      <c r="B15" s="187"/>
      <c r="C15" s="187"/>
      <c r="D15" s="233"/>
      <c r="E15" s="209" t="s">
        <v>128</v>
      </c>
      <c r="F15" s="273"/>
      <c r="G15" s="238"/>
      <c r="H15" s="238"/>
      <c r="I15" s="194">
        <f>SUM(I16:I29)</f>
        <v>0</v>
      </c>
      <c r="J15" s="199"/>
      <c r="K15" s="196"/>
      <c r="L15" s="240"/>
      <c r="M15" s="240"/>
      <c r="N15" s="240"/>
      <c r="O15" s="240"/>
      <c r="P15" s="240"/>
      <c r="Q15" s="240"/>
      <c r="R15" s="240"/>
      <c r="S15" s="240"/>
      <c r="T15" s="240"/>
      <c r="U15" s="240"/>
      <c r="V15" s="240"/>
      <c r="W15" s="240"/>
    </row>
    <row r="16" spans="1:23" s="181" customFormat="1" ht="178.5" x14ac:dyDescent="0.2">
      <c r="A16" s="219">
        <v>1</v>
      </c>
      <c r="B16" s="187"/>
      <c r="C16" s="187" t="s">
        <v>277</v>
      </c>
      <c r="D16" s="233" t="s">
        <v>147</v>
      </c>
      <c r="E16" s="214" t="s">
        <v>193</v>
      </c>
      <c r="F16" s="197" t="s">
        <v>99</v>
      </c>
      <c r="G16" s="198">
        <v>1</v>
      </c>
      <c r="H16" s="196"/>
      <c r="I16" s="215">
        <f t="shared" ref="I16:I29" si="0">ROUND(G16*H16,2)</f>
        <v>0</v>
      </c>
      <c r="J16" s="199">
        <v>21</v>
      </c>
      <c r="K16" s="196">
        <f t="shared" ref="K16:K29" si="1">I16+((I16/100)*J16)</f>
        <v>0</v>
      </c>
      <c r="L16" s="240"/>
      <c r="M16" s="240"/>
      <c r="N16" s="240"/>
      <c r="O16" s="240"/>
      <c r="P16" s="240"/>
      <c r="Q16" s="240"/>
      <c r="R16" s="240"/>
      <c r="S16" s="240"/>
      <c r="T16" s="240"/>
      <c r="U16" s="240"/>
      <c r="V16" s="240"/>
      <c r="W16" s="240"/>
    </row>
    <row r="17" spans="1:23" s="181" customFormat="1" ht="204" x14ac:dyDescent="0.2">
      <c r="A17" s="219">
        <v>2</v>
      </c>
      <c r="B17" s="187"/>
      <c r="C17" s="187" t="s">
        <v>278</v>
      </c>
      <c r="D17" s="279" t="s">
        <v>148</v>
      </c>
      <c r="E17" s="214" t="s">
        <v>279</v>
      </c>
      <c r="F17" s="197" t="s">
        <v>99</v>
      </c>
      <c r="G17" s="198">
        <v>15</v>
      </c>
      <c r="H17" s="196"/>
      <c r="I17" s="215">
        <f t="shared" si="0"/>
        <v>0</v>
      </c>
      <c r="J17" s="199">
        <v>21</v>
      </c>
      <c r="K17" s="196">
        <f t="shared" si="1"/>
        <v>0</v>
      </c>
      <c r="L17" s="240"/>
      <c r="M17" s="240"/>
      <c r="N17" s="240"/>
      <c r="O17" s="240"/>
      <c r="P17" s="240"/>
      <c r="Q17" s="240"/>
      <c r="R17" s="240"/>
      <c r="S17" s="240"/>
      <c r="T17" s="240"/>
      <c r="U17" s="240"/>
      <c r="V17" s="240"/>
      <c r="W17" s="240"/>
    </row>
    <row r="18" spans="1:23" s="181" customFormat="1" ht="331.5" x14ac:dyDescent="0.2">
      <c r="A18" s="219">
        <v>3</v>
      </c>
      <c r="B18" s="187"/>
      <c r="C18" s="187" t="s">
        <v>280</v>
      </c>
      <c r="D18" s="279" t="s">
        <v>149</v>
      </c>
      <c r="E18" s="214" t="s">
        <v>281</v>
      </c>
      <c r="F18" s="197" t="s">
        <v>99</v>
      </c>
      <c r="G18" s="198">
        <v>1</v>
      </c>
      <c r="H18" s="196"/>
      <c r="I18" s="215">
        <f t="shared" si="0"/>
        <v>0</v>
      </c>
      <c r="J18" s="199">
        <v>21</v>
      </c>
      <c r="K18" s="196">
        <f t="shared" si="1"/>
        <v>0</v>
      </c>
      <c r="L18" s="240"/>
      <c r="M18" s="240"/>
      <c r="N18" s="240"/>
      <c r="O18" s="240"/>
      <c r="P18" s="240"/>
      <c r="Q18" s="240"/>
      <c r="R18" s="240"/>
      <c r="S18" s="240"/>
      <c r="T18" s="240"/>
      <c r="U18" s="240"/>
      <c r="V18" s="240"/>
      <c r="W18" s="240"/>
    </row>
    <row r="19" spans="1:23" s="181" customFormat="1" ht="127.5" x14ac:dyDescent="0.2">
      <c r="A19" s="219">
        <v>4</v>
      </c>
      <c r="B19" s="187"/>
      <c r="C19" s="187" t="s">
        <v>282</v>
      </c>
      <c r="D19" s="233" t="s">
        <v>104</v>
      </c>
      <c r="E19" s="214" t="s">
        <v>283</v>
      </c>
      <c r="F19" s="197" t="s">
        <v>99</v>
      </c>
      <c r="G19" s="198">
        <v>1</v>
      </c>
      <c r="H19" s="196"/>
      <c r="I19" s="215">
        <f t="shared" si="0"/>
        <v>0</v>
      </c>
      <c r="J19" s="199">
        <v>21</v>
      </c>
      <c r="K19" s="196">
        <f t="shared" si="1"/>
        <v>0</v>
      </c>
      <c r="L19" s="240"/>
      <c r="M19" s="240"/>
      <c r="N19" s="240"/>
      <c r="O19" s="240"/>
      <c r="P19" s="240"/>
      <c r="Q19" s="240"/>
      <c r="R19" s="240"/>
      <c r="S19" s="240"/>
      <c r="T19" s="240"/>
      <c r="U19" s="240"/>
      <c r="V19" s="240"/>
      <c r="W19" s="240"/>
    </row>
    <row r="20" spans="1:23" s="181" customFormat="1" ht="127.5" x14ac:dyDescent="0.2">
      <c r="A20" s="219">
        <v>5</v>
      </c>
      <c r="B20" s="187"/>
      <c r="C20" s="187" t="s">
        <v>284</v>
      </c>
      <c r="D20" s="233" t="s">
        <v>104</v>
      </c>
      <c r="E20" s="214" t="s">
        <v>285</v>
      </c>
      <c r="F20" s="197" t="s">
        <v>99</v>
      </c>
      <c r="G20" s="198">
        <v>1</v>
      </c>
      <c r="H20" s="196"/>
      <c r="I20" s="215">
        <f t="shared" si="0"/>
        <v>0</v>
      </c>
      <c r="J20" s="199">
        <v>21</v>
      </c>
      <c r="K20" s="196">
        <f t="shared" si="1"/>
        <v>0</v>
      </c>
      <c r="L20" s="240"/>
      <c r="M20" s="240"/>
      <c r="N20" s="240"/>
      <c r="O20" s="240"/>
      <c r="P20" s="240"/>
      <c r="Q20" s="240"/>
      <c r="R20" s="240"/>
      <c r="S20" s="240"/>
      <c r="T20" s="240"/>
      <c r="U20" s="240"/>
      <c r="V20" s="240"/>
      <c r="W20" s="240"/>
    </row>
    <row r="21" spans="1:23" s="181" customFormat="1" ht="76.5" x14ac:dyDescent="0.2">
      <c r="A21" s="219">
        <v>6</v>
      </c>
      <c r="B21" s="187"/>
      <c r="C21" s="187" t="s">
        <v>286</v>
      </c>
      <c r="D21" s="233" t="s">
        <v>150</v>
      </c>
      <c r="E21" s="214" t="s">
        <v>287</v>
      </c>
      <c r="F21" s="197" t="s">
        <v>99</v>
      </c>
      <c r="G21" s="198">
        <v>1</v>
      </c>
      <c r="H21" s="196"/>
      <c r="I21" s="215">
        <f t="shared" si="0"/>
        <v>0</v>
      </c>
      <c r="J21" s="199">
        <v>21</v>
      </c>
      <c r="K21" s="196">
        <f t="shared" si="1"/>
        <v>0</v>
      </c>
      <c r="L21" s="240"/>
      <c r="M21" s="240"/>
      <c r="N21" s="240"/>
      <c r="O21" s="240"/>
      <c r="P21" s="240"/>
      <c r="Q21" s="240"/>
      <c r="R21" s="240"/>
      <c r="S21" s="240"/>
      <c r="T21" s="240"/>
      <c r="U21" s="240"/>
      <c r="V21" s="240"/>
      <c r="W21" s="240"/>
    </row>
    <row r="22" spans="1:23" s="181" customFormat="1" ht="89.25" x14ac:dyDescent="0.2">
      <c r="A22" s="219">
        <v>7</v>
      </c>
      <c r="B22" s="187"/>
      <c r="C22" s="187" t="s">
        <v>204</v>
      </c>
      <c r="D22" s="233" t="s">
        <v>101</v>
      </c>
      <c r="E22" s="214" t="s">
        <v>167</v>
      </c>
      <c r="F22" s="197" t="s">
        <v>99</v>
      </c>
      <c r="G22" s="198">
        <v>2</v>
      </c>
      <c r="H22" s="196"/>
      <c r="I22" s="215">
        <f t="shared" si="0"/>
        <v>0</v>
      </c>
      <c r="J22" s="199">
        <v>21</v>
      </c>
      <c r="K22" s="196">
        <f t="shared" si="1"/>
        <v>0</v>
      </c>
      <c r="L22" s="240"/>
      <c r="M22" s="240"/>
      <c r="N22" s="240"/>
      <c r="O22" s="240"/>
      <c r="P22" s="240"/>
      <c r="Q22" s="240"/>
      <c r="R22" s="240"/>
      <c r="S22" s="240"/>
      <c r="T22" s="240"/>
      <c r="U22" s="240"/>
      <c r="V22" s="240"/>
      <c r="W22" s="240"/>
    </row>
    <row r="23" spans="1:23" s="181" customFormat="1" ht="140.25" x14ac:dyDescent="0.2">
      <c r="A23" s="219">
        <v>8</v>
      </c>
      <c r="B23" s="187"/>
      <c r="C23" s="187" t="s">
        <v>205</v>
      </c>
      <c r="D23" s="233" t="s">
        <v>102</v>
      </c>
      <c r="E23" s="214" t="s">
        <v>288</v>
      </c>
      <c r="F23" s="197" t="s">
        <v>99</v>
      </c>
      <c r="G23" s="198">
        <v>2</v>
      </c>
      <c r="H23" s="196"/>
      <c r="I23" s="215">
        <f t="shared" si="0"/>
        <v>0</v>
      </c>
      <c r="J23" s="199">
        <v>21</v>
      </c>
      <c r="K23" s="196">
        <f t="shared" si="1"/>
        <v>0</v>
      </c>
      <c r="L23" s="240"/>
      <c r="M23" s="240"/>
      <c r="N23" s="240"/>
      <c r="O23" s="240"/>
      <c r="P23" s="240"/>
      <c r="Q23" s="240"/>
      <c r="R23" s="240"/>
      <c r="S23" s="240"/>
      <c r="T23" s="240"/>
      <c r="U23" s="240"/>
      <c r="V23" s="240"/>
      <c r="W23" s="240"/>
    </row>
    <row r="24" spans="1:23" s="181" customFormat="1" ht="89.25" x14ac:dyDescent="0.2">
      <c r="A24" s="219">
        <v>9</v>
      </c>
      <c r="B24" s="187"/>
      <c r="C24" s="187" t="s">
        <v>206</v>
      </c>
      <c r="D24" s="233" t="s">
        <v>103</v>
      </c>
      <c r="E24" s="214" t="s">
        <v>172</v>
      </c>
      <c r="F24" s="197" t="s">
        <v>99</v>
      </c>
      <c r="G24" s="198">
        <v>2</v>
      </c>
      <c r="H24" s="196"/>
      <c r="I24" s="215">
        <f t="shared" si="0"/>
        <v>0</v>
      </c>
      <c r="J24" s="199">
        <v>21</v>
      </c>
      <c r="K24" s="196">
        <f t="shared" si="1"/>
        <v>0</v>
      </c>
      <c r="L24" s="240"/>
      <c r="M24" s="240"/>
      <c r="N24" s="240"/>
      <c r="O24" s="240"/>
      <c r="P24" s="240"/>
      <c r="Q24" s="240"/>
      <c r="R24" s="240"/>
      <c r="S24" s="240"/>
      <c r="T24" s="240"/>
      <c r="U24" s="240"/>
      <c r="V24" s="240"/>
      <c r="W24" s="240"/>
    </row>
    <row r="25" spans="1:23" s="181" customFormat="1" ht="102" x14ac:dyDescent="0.2">
      <c r="A25" s="219">
        <v>10</v>
      </c>
      <c r="B25" s="187"/>
      <c r="C25" s="187" t="s">
        <v>289</v>
      </c>
      <c r="D25" s="233" t="s">
        <v>143</v>
      </c>
      <c r="E25" s="214" t="s">
        <v>290</v>
      </c>
      <c r="F25" s="197" t="s">
        <v>99</v>
      </c>
      <c r="G25" s="198">
        <v>1</v>
      </c>
      <c r="H25" s="196"/>
      <c r="I25" s="215">
        <f t="shared" si="0"/>
        <v>0</v>
      </c>
      <c r="J25" s="199">
        <v>21</v>
      </c>
      <c r="K25" s="196">
        <f t="shared" si="1"/>
        <v>0</v>
      </c>
      <c r="L25" s="240"/>
      <c r="M25" s="240"/>
      <c r="N25" s="240"/>
      <c r="O25" s="240"/>
      <c r="P25" s="240"/>
      <c r="Q25" s="240"/>
      <c r="R25" s="240"/>
      <c r="S25" s="240"/>
      <c r="T25" s="240"/>
      <c r="U25" s="240"/>
      <c r="V25" s="240"/>
      <c r="W25" s="240"/>
    </row>
    <row r="26" spans="1:23" s="181" customFormat="1" ht="140.25" x14ac:dyDescent="0.2">
      <c r="A26" s="219">
        <v>11</v>
      </c>
      <c r="B26" s="187"/>
      <c r="C26" s="187" t="s">
        <v>259</v>
      </c>
      <c r="D26" s="233" t="s">
        <v>143</v>
      </c>
      <c r="E26" s="214" t="s">
        <v>291</v>
      </c>
      <c r="F26" s="197" t="s">
        <v>99</v>
      </c>
      <c r="G26" s="198">
        <v>1</v>
      </c>
      <c r="H26" s="196"/>
      <c r="I26" s="215">
        <f t="shared" si="0"/>
        <v>0</v>
      </c>
      <c r="J26" s="199">
        <v>21</v>
      </c>
      <c r="K26" s="196">
        <f t="shared" si="1"/>
        <v>0</v>
      </c>
      <c r="L26" s="240"/>
      <c r="M26" s="240"/>
      <c r="N26" s="240"/>
      <c r="O26" s="240"/>
      <c r="P26" s="240"/>
      <c r="Q26" s="240"/>
      <c r="R26" s="240"/>
      <c r="S26" s="240"/>
      <c r="T26" s="240"/>
      <c r="U26" s="240"/>
      <c r="V26" s="240"/>
      <c r="W26" s="240"/>
    </row>
    <row r="27" spans="1:23" s="181" customFormat="1" ht="89.25" x14ac:dyDescent="0.2">
      <c r="A27" s="219">
        <v>12</v>
      </c>
      <c r="B27" s="187"/>
      <c r="C27" s="187" t="s">
        <v>240</v>
      </c>
      <c r="D27" s="233" t="s">
        <v>144</v>
      </c>
      <c r="E27" s="214" t="s">
        <v>261</v>
      </c>
      <c r="F27" s="197" t="s">
        <v>99</v>
      </c>
      <c r="G27" s="198">
        <v>30</v>
      </c>
      <c r="H27" s="196"/>
      <c r="I27" s="215">
        <f t="shared" si="0"/>
        <v>0</v>
      </c>
      <c r="J27" s="199">
        <v>21</v>
      </c>
      <c r="K27" s="196">
        <f t="shared" si="1"/>
        <v>0</v>
      </c>
      <c r="L27" s="240"/>
      <c r="M27" s="240"/>
      <c r="N27" s="240"/>
      <c r="O27" s="240"/>
      <c r="P27" s="240"/>
      <c r="Q27" s="240"/>
      <c r="R27" s="240"/>
      <c r="S27" s="240"/>
      <c r="T27" s="240"/>
      <c r="U27" s="240"/>
      <c r="V27" s="240"/>
      <c r="W27" s="240"/>
    </row>
    <row r="28" spans="1:23" s="181" customFormat="1" ht="102" x14ac:dyDescent="0.2">
      <c r="A28" s="219">
        <v>13</v>
      </c>
      <c r="B28" s="187"/>
      <c r="C28" s="187" t="s">
        <v>210</v>
      </c>
      <c r="D28" s="233" t="s">
        <v>107</v>
      </c>
      <c r="E28" s="214" t="s">
        <v>194</v>
      </c>
      <c r="F28" s="197" t="s">
        <v>99</v>
      </c>
      <c r="G28" s="198">
        <v>1</v>
      </c>
      <c r="H28" s="196"/>
      <c r="I28" s="215">
        <f t="shared" si="0"/>
        <v>0</v>
      </c>
      <c r="J28" s="199">
        <v>21</v>
      </c>
      <c r="K28" s="196">
        <f t="shared" si="1"/>
        <v>0</v>
      </c>
      <c r="L28" s="240"/>
      <c r="M28" s="240"/>
      <c r="N28" s="240"/>
      <c r="O28" s="240"/>
      <c r="P28" s="240"/>
      <c r="Q28" s="240"/>
      <c r="R28" s="240"/>
      <c r="S28" s="240"/>
      <c r="T28" s="240"/>
      <c r="U28" s="240"/>
      <c r="V28" s="240"/>
      <c r="W28" s="240"/>
    </row>
    <row r="29" spans="1:23" s="181" customFormat="1" ht="51" x14ac:dyDescent="0.2">
      <c r="A29" s="219">
        <v>14</v>
      </c>
      <c r="B29" s="187"/>
      <c r="C29" s="187" t="s">
        <v>213</v>
      </c>
      <c r="D29" s="233" t="s">
        <v>141</v>
      </c>
      <c r="E29" s="214" t="s">
        <v>292</v>
      </c>
      <c r="F29" s="197" t="s">
        <v>99</v>
      </c>
      <c r="G29" s="198">
        <v>1</v>
      </c>
      <c r="H29" s="196"/>
      <c r="I29" s="215">
        <f t="shared" si="0"/>
        <v>0</v>
      </c>
      <c r="J29" s="199">
        <v>21</v>
      </c>
      <c r="K29" s="196">
        <f t="shared" si="1"/>
        <v>0</v>
      </c>
      <c r="L29" s="240"/>
      <c r="M29" s="240"/>
      <c r="N29" s="240"/>
      <c r="O29" s="240"/>
      <c r="P29" s="240"/>
      <c r="Q29" s="240"/>
      <c r="R29" s="240"/>
      <c r="S29" s="240"/>
      <c r="T29" s="240"/>
      <c r="U29" s="240"/>
      <c r="V29" s="240"/>
      <c r="W29" s="240"/>
    </row>
    <row r="30" spans="1:23" s="181" customFormat="1" x14ac:dyDescent="0.2">
      <c r="A30" s="219"/>
      <c r="B30" s="187"/>
      <c r="C30" s="187"/>
      <c r="D30" s="232"/>
      <c r="E30" s="209" t="s">
        <v>151</v>
      </c>
      <c r="F30" s="273"/>
      <c r="G30" s="238"/>
      <c r="H30" s="238"/>
      <c r="I30" s="194">
        <f>SUM(I31:I38)</f>
        <v>0</v>
      </c>
      <c r="J30" s="191"/>
      <c r="K30" s="192"/>
      <c r="L30" s="240"/>
      <c r="M30" s="240"/>
      <c r="N30" s="240"/>
      <c r="O30" s="240"/>
      <c r="P30" s="240"/>
      <c r="Q30" s="240"/>
      <c r="R30" s="240"/>
      <c r="S30" s="240"/>
      <c r="T30" s="240"/>
      <c r="U30" s="240"/>
      <c r="V30" s="240"/>
      <c r="W30" s="240"/>
    </row>
    <row r="31" spans="1:23" s="181" customFormat="1" ht="102" x14ac:dyDescent="0.2">
      <c r="A31" s="219">
        <v>15</v>
      </c>
      <c r="B31" s="187"/>
      <c r="C31" s="187" t="s">
        <v>293</v>
      </c>
      <c r="D31" s="232" t="s">
        <v>129</v>
      </c>
      <c r="E31" s="203" t="s">
        <v>131</v>
      </c>
      <c r="F31" s="187" t="s">
        <v>99</v>
      </c>
      <c r="G31" s="195">
        <v>7</v>
      </c>
      <c r="H31" s="192"/>
      <c r="I31" s="215">
        <f t="shared" ref="I31:I38" si="2">ROUND(G31*H31,2)</f>
        <v>0</v>
      </c>
      <c r="J31" s="199">
        <v>21</v>
      </c>
      <c r="K31" s="196">
        <f t="shared" ref="K31:K38" si="3">I31+((I31/100)*J31)</f>
        <v>0</v>
      </c>
      <c r="L31" s="240"/>
      <c r="M31" s="240"/>
      <c r="N31" s="240"/>
      <c r="O31" s="240"/>
      <c r="P31" s="240"/>
      <c r="Q31" s="240"/>
      <c r="R31" s="240"/>
      <c r="S31" s="240"/>
      <c r="T31" s="240"/>
      <c r="U31" s="240"/>
      <c r="V31" s="240"/>
      <c r="W31" s="240"/>
    </row>
    <row r="32" spans="1:23" s="181" customFormat="1" ht="255" x14ac:dyDescent="0.2">
      <c r="A32" s="219">
        <v>16</v>
      </c>
      <c r="B32" s="187"/>
      <c r="C32" s="187" t="s">
        <v>294</v>
      </c>
      <c r="D32" s="278" t="s">
        <v>132</v>
      </c>
      <c r="E32" s="203" t="s">
        <v>195</v>
      </c>
      <c r="F32" s="187" t="s">
        <v>99</v>
      </c>
      <c r="G32" s="195">
        <v>1</v>
      </c>
      <c r="H32" s="192"/>
      <c r="I32" s="215">
        <f t="shared" si="2"/>
        <v>0</v>
      </c>
      <c r="J32" s="199">
        <v>21</v>
      </c>
      <c r="K32" s="196">
        <f t="shared" si="3"/>
        <v>0</v>
      </c>
      <c r="L32" s="240"/>
      <c r="M32" s="240"/>
      <c r="N32" s="240"/>
      <c r="O32" s="240"/>
      <c r="P32" s="240"/>
      <c r="Q32" s="240"/>
      <c r="R32" s="240"/>
      <c r="S32" s="240"/>
      <c r="T32" s="240"/>
      <c r="U32" s="240"/>
      <c r="V32" s="240"/>
      <c r="W32" s="240"/>
    </row>
    <row r="33" spans="1:23" s="181" customFormat="1" ht="63.75" x14ac:dyDescent="0.2">
      <c r="A33" s="219">
        <v>17</v>
      </c>
      <c r="B33" s="187"/>
      <c r="C33" s="187" t="s">
        <v>244</v>
      </c>
      <c r="D33" s="232" t="s">
        <v>133</v>
      </c>
      <c r="E33" s="203" t="s">
        <v>134</v>
      </c>
      <c r="F33" s="187" t="s">
        <v>99</v>
      </c>
      <c r="G33" s="195">
        <v>7</v>
      </c>
      <c r="H33" s="192"/>
      <c r="I33" s="215">
        <f t="shared" si="2"/>
        <v>0</v>
      </c>
      <c r="J33" s="199">
        <v>21</v>
      </c>
      <c r="K33" s="196">
        <f t="shared" si="3"/>
        <v>0</v>
      </c>
      <c r="L33" s="240"/>
      <c r="M33" s="240"/>
      <c r="N33" s="240"/>
      <c r="O33" s="240"/>
      <c r="P33" s="240"/>
      <c r="Q33" s="240"/>
      <c r="R33" s="240"/>
      <c r="S33" s="240"/>
      <c r="T33" s="240"/>
      <c r="U33" s="240"/>
      <c r="V33" s="240"/>
      <c r="W33" s="240"/>
    </row>
    <row r="34" spans="1:23" s="181" customFormat="1" ht="127.5" x14ac:dyDescent="0.2">
      <c r="A34" s="219">
        <v>18</v>
      </c>
      <c r="B34" s="187"/>
      <c r="C34" s="187" t="s">
        <v>295</v>
      </c>
      <c r="D34" s="232" t="s">
        <v>152</v>
      </c>
      <c r="E34" s="203" t="s">
        <v>296</v>
      </c>
      <c r="F34" s="187" t="s">
        <v>99</v>
      </c>
      <c r="G34" s="195">
        <v>3</v>
      </c>
      <c r="H34" s="192"/>
      <c r="I34" s="215">
        <f t="shared" si="2"/>
        <v>0</v>
      </c>
      <c r="J34" s="199">
        <v>21</v>
      </c>
      <c r="K34" s="196">
        <f t="shared" si="3"/>
        <v>0</v>
      </c>
      <c r="L34" s="240"/>
      <c r="M34" s="240"/>
      <c r="N34" s="240"/>
      <c r="O34" s="240"/>
      <c r="P34" s="240"/>
      <c r="Q34" s="240"/>
      <c r="R34" s="240"/>
      <c r="S34" s="240"/>
      <c r="T34" s="240"/>
      <c r="U34" s="240"/>
      <c r="V34" s="240"/>
      <c r="W34" s="240"/>
    </row>
    <row r="35" spans="1:23" s="181" customFormat="1" ht="102" x14ac:dyDescent="0.2">
      <c r="A35" s="219">
        <v>19</v>
      </c>
      <c r="B35" s="187"/>
      <c r="C35" s="187" t="s">
        <v>297</v>
      </c>
      <c r="D35" s="232" t="s">
        <v>153</v>
      </c>
      <c r="E35" s="203" t="s">
        <v>298</v>
      </c>
      <c r="F35" s="187" t="s">
        <v>99</v>
      </c>
      <c r="G35" s="195">
        <v>3</v>
      </c>
      <c r="H35" s="192"/>
      <c r="I35" s="215">
        <f t="shared" si="2"/>
        <v>0</v>
      </c>
      <c r="J35" s="199">
        <v>21</v>
      </c>
      <c r="K35" s="196">
        <f t="shared" si="3"/>
        <v>0</v>
      </c>
      <c r="L35" s="240"/>
      <c r="M35" s="240"/>
      <c r="N35" s="240"/>
      <c r="O35" s="240"/>
      <c r="P35" s="240"/>
      <c r="Q35" s="240"/>
      <c r="R35" s="240"/>
      <c r="S35" s="240"/>
      <c r="T35" s="240"/>
      <c r="U35" s="240"/>
      <c r="V35" s="240"/>
      <c r="W35" s="240"/>
    </row>
    <row r="36" spans="1:23" s="202" customFormat="1" ht="114.75" x14ac:dyDescent="0.2">
      <c r="A36" s="219">
        <v>20</v>
      </c>
      <c r="B36" s="201"/>
      <c r="C36" s="187" t="s">
        <v>299</v>
      </c>
      <c r="D36" s="232" t="s">
        <v>136</v>
      </c>
      <c r="E36" s="203" t="s">
        <v>300</v>
      </c>
      <c r="F36" s="187" t="s">
        <v>99</v>
      </c>
      <c r="G36" s="195">
        <v>1</v>
      </c>
      <c r="H36" s="195"/>
      <c r="I36" s="215">
        <f t="shared" si="2"/>
        <v>0</v>
      </c>
      <c r="J36" s="199">
        <v>21</v>
      </c>
      <c r="K36" s="196">
        <f t="shared" si="3"/>
        <v>0</v>
      </c>
      <c r="L36" s="241"/>
      <c r="M36" s="241"/>
      <c r="N36" s="241"/>
      <c r="O36" s="241"/>
      <c r="P36" s="241"/>
      <c r="Q36" s="241"/>
      <c r="R36" s="241"/>
      <c r="S36" s="241"/>
      <c r="T36" s="241"/>
      <c r="U36" s="241"/>
      <c r="V36" s="241"/>
      <c r="W36" s="241"/>
    </row>
    <row r="37" spans="1:23" s="202" customFormat="1" ht="153" x14ac:dyDescent="0.2">
      <c r="A37" s="219">
        <v>21</v>
      </c>
      <c r="B37" s="201"/>
      <c r="C37" s="187" t="s">
        <v>249</v>
      </c>
      <c r="D37" s="232" t="s">
        <v>137</v>
      </c>
      <c r="E37" s="203" t="s">
        <v>250</v>
      </c>
      <c r="F37" s="187" t="s">
        <v>99</v>
      </c>
      <c r="G37" s="195">
        <v>7</v>
      </c>
      <c r="H37" s="192"/>
      <c r="I37" s="215">
        <f t="shared" si="2"/>
        <v>0</v>
      </c>
      <c r="J37" s="199">
        <v>21</v>
      </c>
      <c r="K37" s="196">
        <f t="shared" si="3"/>
        <v>0</v>
      </c>
      <c r="L37" s="241"/>
      <c r="M37" s="241"/>
      <c r="N37" s="241"/>
      <c r="O37" s="241"/>
      <c r="P37" s="241"/>
      <c r="Q37" s="241"/>
      <c r="R37" s="241"/>
      <c r="S37" s="241"/>
      <c r="T37" s="241"/>
      <c r="U37" s="241"/>
      <c r="V37" s="241"/>
      <c r="W37" s="241"/>
    </row>
    <row r="38" spans="1:23" s="202" customFormat="1" ht="63.75" x14ac:dyDescent="0.2">
      <c r="A38" s="219">
        <v>22</v>
      </c>
      <c r="B38" s="201"/>
      <c r="C38" s="187" t="s">
        <v>301</v>
      </c>
      <c r="D38" s="232" t="s">
        <v>154</v>
      </c>
      <c r="E38" s="200" t="s">
        <v>196</v>
      </c>
      <c r="F38" s="187" t="s">
        <v>99</v>
      </c>
      <c r="G38" s="195">
        <v>1</v>
      </c>
      <c r="H38" s="192"/>
      <c r="I38" s="215">
        <f t="shared" si="2"/>
        <v>0</v>
      </c>
      <c r="J38" s="199">
        <v>21</v>
      </c>
      <c r="K38" s="196">
        <f t="shared" si="3"/>
        <v>0</v>
      </c>
      <c r="L38" s="241"/>
      <c r="M38" s="241"/>
      <c r="N38" s="241"/>
      <c r="O38" s="241"/>
      <c r="P38" s="241"/>
      <c r="Q38" s="241"/>
      <c r="R38" s="241"/>
      <c r="S38" s="241"/>
      <c r="T38" s="241"/>
      <c r="U38" s="241"/>
      <c r="V38" s="241"/>
      <c r="W38" s="241"/>
    </row>
    <row r="39" spans="1:23" s="202" customFormat="1" x14ac:dyDescent="0.2">
      <c r="A39" s="219"/>
      <c r="B39" s="201"/>
      <c r="C39" s="201"/>
      <c r="D39" s="232"/>
      <c r="E39" s="209" t="s">
        <v>155</v>
      </c>
      <c r="F39" s="187"/>
      <c r="G39" s="195"/>
      <c r="H39" s="192"/>
      <c r="I39" s="194">
        <f>SUM(I40:I47)</f>
        <v>0</v>
      </c>
      <c r="J39" s="210"/>
      <c r="K39" s="211"/>
      <c r="L39" s="241"/>
      <c r="M39" s="241"/>
      <c r="N39" s="241"/>
      <c r="O39" s="241"/>
      <c r="P39" s="241"/>
      <c r="Q39" s="241"/>
      <c r="R39" s="241"/>
      <c r="S39" s="241"/>
      <c r="T39" s="241"/>
      <c r="U39" s="241"/>
      <c r="V39" s="241"/>
      <c r="W39" s="241"/>
    </row>
    <row r="40" spans="1:23" s="202" customFormat="1" ht="102" x14ac:dyDescent="0.2">
      <c r="A40" s="219">
        <v>24</v>
      </c>
      <c r="B40" s="201"/>
      <c r="C40" s="187" t="s">
        <v>293</v>
      </c>
      <c r="D40" s="232" t="s">
        <v>129</v>
      </c>
      <c r="E40" s="203" t="s">
        <v>131</v>
      </c>
      <c r="F40" s="187" t="s">
        <v>99</v>
      </c>
      <c r="G40" s="195">
        <v>4</v>
      </c>
      <c r="H40" s="192"/>
      <c r="I40" s="215">
        <f t="shared" ref="I40:I44" si="4">ROUND(G40*H40,2)</f>
        <v>0</v>
      </c>
      <c r="J40" s="199">
        <v>21</v>
      </c>
      <c r="K40" s="196">
        <f t="shared" ref="K40:K44" si="5">I40+((I40/100)*J40)</f>
        <v>0</v>
      </c>
      <c r="L40" s="241"/>
      <c r="M40" s="241"/>
      <c r="N40" s="241"/>
      <c r="O40" s="241"/>
      <c r="P40" s="241"/>
      <c r="Q40" s="241"/>
      <c r="R40" s="241"/>
      <c r="S40" s="241"/>
      <c r="T40" s="241"/>
      <c r="U40" s="241"/>
      <c r="V40" s="241"/>
      <c r="W40" s="241"/>
    </row>
    <row r="41" spans="1:23" s="202" customFormat="1" ht="280.5" x14ac:dyDescent="0.2">
      <c r="A41" s="219">
        <v>25</v>
      </c>
      <c r="B41" s="201"/>
      <c r="C41" s="187" t="s">
        <v>302</v>
      </c>
      <c r="D41" s="232" t="s">
        <v>132</v>
      </c>
      <c r="E41" s="203" t="s">
        <v>197</v>
      </c>
      <c r="F41" s="187" t="s">
        <v>99</v>
      </c>
      <c r="G41" s="195">
        <v>1</v>
      </c>
      <c r="H41" s="192"/>
      <c r="I41" s="215">
        <f t="shared" si="4"/>
        <v>0</v>
      </c>
      <c r="J41" s="199">
        <v>21</v>
      </c>
      <c r="K41" s="196">
        <f t="shared" si="5"/>
        <v>0</v>
      </c>
      <c r="L41" s="241"/>
      <c r="M41" s="241"/>
      <c r="N41" s="241"/>
      <c r="O41" s="241"/>
      <c r="P41" s="241"/>
      <c r="Q41" s="241"/>
      <c r="R41" s="241"/>
      <c r="S41" s="241"/>
      <c r="T41" s="241"/>
      <c r="U41" s="241"/>
      <c r="V41" s="241"/>
      <c r="W41" s="241"/>
    </row>
    <row r="42" spans="1:23" s="202" customFormat="1" ht="89.25" x14ac:dyDescent="0.2">
      <c r="A42" s="219">
        <v>26</v>
      </c>
      <c r="B42" s="201"/>
      <c r="C42" s="187"/>
      <c r="D42" s="278" t="s">
        <v>198</v>
      </c>
      <c r="E42" s="203" t="s">
        <v>303</v>
      </c>
      <c r="F42" s="187" t="s">
        <v>99</v>
      </c>
      <c r="G42" s="195">
        <v>1</v>
      </c>
      <c r="H42" s="192"/>
      <c r="I42" s="215">
        <f t="shared" si="4"/>
        <v>0</v>
      </c>
      <c r="J42" s="199">
        <v>21</v>
      </c>
      <c r="K42" s="196">
        <f t="shared" si="5"/>
        <v>0</v>
      </c>
      <c r="L42" s="241"/>
      <c r="M42" s="241"/>
      <c r="N42" s="241"/>
      <c r="O42" s="241"/>
      <c r="P42" s="241"/>
      <c r="Q42" s="241"/>
      <c r="R42" s="241"/>
      <c r="S42" s="241"/>
      <c r="T42" s="241"/>
      <c r="U42" s="241"/>
      <c r="V42" s="241"/>
      <c r="W42" s="241"/>
    </row>
    <row r="43" spans="1:23" s="202" customFormat="1" ht="51" x14ac:dyDescent="0.2">
      <c r="A43" s="219">
        <v>27</v>
      </c>
      <c r="B43" s="201"/>
      <c r="C43" s="187"/>
      <c r="D43" s="278" t="s">
        <v>199</v>
      </c>
      <c r="E43" s="203" t="s">
        <v>200</v>
      </c>
      <c r="F43" s="187" t="s">
        <v>99</v>
      </c>
      <c r="G43" s="195">
        <v>1</v>
      </c>
      <c r="H43" s="192"/>
      <c r="I43" s="215">
        <f t="shared" si="4"/>
        <v>0</v>
      </c>
      <c r="J43" s="199">
        <v>21</v>
      </c>
      <c r="K43" s="196">
        <f t="shared" si="5"/>
        <v>0</v>
      </c>
      <c r="L43" s="241"/>
      <c r="M43" s="241"/>
      <c r="N43" s="241"/>
      <c r="O43" s="241"/>
      <c r="P43" s="241"/>
      <c r="Q43" s="241"/>
      <c r="R43" s="241"/>
      <c r="S43" s="241"/>
      <c r="T43" s="241"/>
      <c r="U43" s="241"/>
      <c r="V43" s="241"/>
      <c r="W43" s="241"/>
    </row>
    <row r="44" spans="1:23" s="202" customFormat="1" ht="63.75" x14ac:dyDescent="0.2">
      <c r="A44" s="219">
        <v>28</v>
      </c>
      <c r="B44" s="201"/>
      <c r="C44" s="187" t="s">
        <v>244</v>
      </c>
      <c r="D44" s="232" t="s">
        <v>133</v>
      </c>
      <c r="E44" s="203" t="s">
        <v>134</v>
      </c>
      <c r="F44" s="187" t="s">
        <v>99</v>
      </c>
      <c r="G44" s="195">
        <v>4</v>
      </c>
      <c r="H44" s="192"/>
      <c r="I44" s="215">
        <f t="shared" si="4"/>
        <v>0</v>
      </c>
      <c r="J44" s="199">
        <v>21</v>
      </c>
      <c r="K44" s="196">
        <f t="shared" si="5"/>
        <v>0</v>
      </c>
      <c r="L44" s="241"/>
      <c r="M44" s="241"/>
      <c r="N44" s="241"/>
      <c r="O44" s="241"/>
      <c r="P44" s="241"/>
      <c r="Q44" s="241"/>
      <c r="R44" s="241"/>
      <c r="S44" s="241"/>
      <c r="T44" s="241"/>
      <c r="U44" s="241"/>
      <c r="V44" s="241"/>
      <c r="W44" s="241"/>
    </row>
    <row r="45" spans="1:23" s="202" customFormat="1" ht="102" x14ac:dyDescent="0.2">
      <c r="A45" s="219">
        <v>29</v>
      </c>
      <c r="B45" s="201"/>
      <c r="C45" s="187" t="s">
        <v>297</v>
      </c>
      <c r="D45" s="232" t="s">
        <v>153</v>
      </c>
      <c r="E45" s="203" t="s">
        <v>298</v>
      </c>
      <c r="F45" s="187" t="s">
        <v>99</v>
      </c>
      <c r="G45" s="195">
        <v>3</v>
      </c>
      <c r="H45" s="192"/>
      <c r="I45" s="215">
        <f t="shared" ref="I45:I47" si="6">ROUND(G45*H45,2)</f>
        <v>0</v>
      </c>
      <c r="J45" s="199">
        <v>21</v>
      </c>
      <c r="K45" s="196">
        <f t="shared" ref="K45:K47" si="7">I45+((I45/100)*J45)</f>
        <v>0</v>
      </c>
      <c r="L45" s="241"/>
      <c r="M45" s="241"/>
      <c r="N45" s="241"/>
      <c r="O45" s="241"/>
      <c r="P45" s="241"/>
      <c r="Q45" s="241"/>
      <c r="R45" s="241"/>
      <c r="S45" s="241"/>
      <c r="T45" s="241"/>
      <c r="U45" s="241"/>
      <c r="V45" s="241"/>
      <c r="W45" s="241"/>
    </row>
    <row r="46" spans="1:23" s="202" customFormat="1" ht="114.75" x14ac:dyDescent="0.2">
      <c r="A46" s="219">
        <v>30</v>
      </c>
      <c r="B46" s="201"/>
      <c r="C46" s="187" t="s">
        <v>299</v>
      </c>
      <c r="D46" s="232" t="s">
        <v>136</v>
      </c>
      <c r="E46" s="203" t="s">
        <v>304</v>
      </c>
      <c r="F46" s="187" t="s">
        <v>99</v>
      </c>
      <c r="G46" s="195">
        <v>1</v>
      </c>
      <c r="H46" s="192"/>
      <c r="I46" s="215">
        <f t="shared" si="6"/>
        <v>0</v>
      </c>
      <c r="J46" s="199">
        <v>21</v>
      </c>
      <c r="K46" s="196">
        <f t="shared" si="7"/>
        <v>0</v>
      </c>
      <c r="L46" s="241"/>
      <c r="M46" s="241"/>
      <c r="N46" s="241"/>
      <c r="O46" s="241"/>
      <c r="P46" s="241"/>
      <c r="Q46" s="241"/>
      <c r="R46" s="241"/>
      <c r="S46" s="241"/>
      <c r="T46" s="241"/>
      <c r="U46" s="241"/>
      <c r="V46" s="241"/>
      <c r="W46" s="241"/>
    </row>
    <row r="47" spans="1:23" s="202" customFormat="1" ht="153" x14ac:dyDescent="0.2">
      <c r="A47" s="219">
        <v>31</v>
      </c>
      <c r="B47" s="201"/>
      <c r="C47" s="187" t="s">
        <v>249</v>
      </c>
      <c r="D47" s="232" t="s">
        <v>137</v>
      </c>
      <c r="E47" s="203" t="s">
        <v>250</v>
      </c>
      <c r="F47" s="187" t="s">
        <v>99</v>
      </c>
      <c r="G47" s="195">
        <v>4</v>
      </c>
      <c r="H47" s="192"/>
      <c r="I47" s="215">
        <f t="shared" si="6"/>
        <v>0</v>
      </c>
      <c r="J47" s="199">
        <v>21</v>
      </c>
      <c r="K47" s="196">
        <f t="shared" si="7"/>
        <v>0</v>
      </c>
      <c r="L47" s="241"/>
      <c r="M47" s="241"/>
      <c r="N47" s="241"/>
      <c r="O47" s="241"/>
      <c r="P47" s="241"/>
      <c r="Q47" s="241"/>
      <c r="R47" s="241"/>
      <c r="S47" s="241"/>
      <c r="T47" s="241"/>
      <c r="U47" s="241"/>
      <c r="V47" s="241"/>
      <c r="W47" s="241"/>
    </row>
    <row r="48" spans="1:23" s="204" customFormat="1" x14ac:dyDescent="0.2">
      <c r="A48" s="219"/>
      <c r="B48" s="222"/>
      <c r="C48" s="222"/>
      <c r="D48" s="229"/>
      <c r="E48" s="212" t="s">
        <v>91</v>
      </c>
      <c r="F48" s="222"/>
      <c r="G48" s="239"/>
      <c r="H48" s="239"/>
      <c r="I48" s="205">
        <f>I14</f>
        <v>0</v>
      </c>
      <c r="J48" s="239"/>
      <c r="K48" s="239"/>
      <c r="L48" s="239"/>
      <c r="M48" s="239"/>
      <c r="N48" s="239"/>
      <c r="O48" s="239"/>
      <c r="P48" s="239"/>
      <c r="Q48" s="239"/>
      <c r="R48" s="239"/>
      <c r="S48" s="239"/>
      <c r="T48" s="239"/>
      <c r="U48" s="239"/>
      <c r="V48" s="239"/>
      <c r="W48" s="239"/>
    </row>
    <row r="49" spans="1:23" x14ac:dyDescent="0.2">
      <c r="A49" s="219"/>
    </row>
    <row r="50" spans="1:23" x14ac:dyDescent="0.2">
      <c r="A50" s="219"/>
    </row>
    <row r="51" spans="1:23" x14ac:dyDescent="0.2">
      <c r="A51" s="219"/>
    </row>
    <row r="52" spans="1:23" x14ac:dyDescent="0.2">
      <c r="A52" s="219"/>
    </row>
    <row r="53" spans="1:23" x14ac:dyDescent="0.2">
      <c r="A53" s="219"/>
    </row>
    <row r="54" spans="1:23" s="213" customFormat="1" x14ac:dyDescent="0.2">
      <c r="A54" s="219"/>
      <c r="B54" s="224"/>
      <c r="C54" s="224"/>
      <c r="D54" s="233"/>
      <c r="E54" s="214"/>
      <c r="F54" s="224"/>
      <c r="G54" s="221"/>
      <c r="H54" s="221"/>
      <c r="I54" s="221"/>
      <c r="J54" s="221"/>
      <c r="K54" s="221"/>
      <c r="L54" s="221"/>
      <c r="M54" s="221"/>
      <c r="N54" s="221"/>
      <c r="O54" s="221"/>
      <c r="P54" s="221"/>
      <c r="Q54" s="221"/>
      <c r="R54" s="221"/>
      <c r="S54" s="221"/>
      <c r="T54" s="221"/>
      <c r="U54" s="221"/>
      <c r="V54" s="221"/>
      <c r="W54" s="221"/>
    </row>
    <row r="55" spans="1:23" s="213" customFormat="1" x14ac:dyDescent="0.2">
      <c r="A55" s="219"/>
      <c r="B55" s="224"/>
      <c r="C55" s="224"/>
      <c r="D55" s="233"/>
      <c r="E55" s="214"/>
      <c r="F55" s="224"/>
      <c r="G55" s="221"/>
      <c r="H55" s="221"/>
      <c r="I55" s="221"/>
      <c r="J55" s="221"/>
      <c r="K55" s="221"/>
      <c r="L55" s="221"/>
      <c r="M55" s="221"/>
      <c r="N55" s="221"/>
      <c r="O55" s="221"/>
      <c r="P55" s="221"/>
      <c r="Q55" s="221"/>
      <c r="R55" s="221"/>
      <c r="S55" s="221"/>
      <c r="T55" s="221"/>
      <c r="U55" s="221"/>
      <c r="V55" s="221"/>
      <c r="W55" s="221"/>
    </row>
    <row r="56" spans="1:23" s="213" customFormat="1" x14ac:dyDescent="0.2">
      <c r="A56" s="219"/>
      <c r="B56" s="224"/>
      <c r="C56" s="224"/>
      <c r="D56" s="233"/>
      <c r="E56" s="214"/>
      <c r="F56" s="224"/>
      <c r="G56" s="221"/>
      <c r="H56" s="221"/>
      <c r="I56" s="221"/>
      <c r="J56" s="221"/>
      <c r="K56" s="221"/>
      <c r="L56" s="221"/>
      <c r="M56" s="221"/>
      <c r="N56" s="221"/>
      <c r="O56" s="221"/>
      <c r="P56" s="221"/>
      <c r="Q56" s="221"/>
      <c r="R56" s="221"/>
      <c r="S56" s="221"/>
      <c r="T56" s="221"/>
      <c r="U56" s="221"/>
      <c r="V56" s="221"/>
      <c r="W56" s="221"/>
    </row>
    <row r="57" spans="1:23" s="213" customFormat="1" x14ac:dyDescent="0.2">
      <c r="A57" s="219"/>
      <c r="B57" s="224"/>
      <c r="C57" s="224"/>
      <c r="D57" s="233"/>
      <c r="E57" s="214"/>
      <c r="F57" s="224"/>
      <c r="G57" s="221"/>
      <c r="H57" s="221"/>
      <c r="I57" s="221"/>
      <c r="J57" s="221"/>
      <c r="K57" s="221"/>
      <c r="L57" s="221"/>
      <c r="M57" s="221"/>
      <c r="N57" s="221"/>
      <c r="O57" s="221"/>
      <c r="P57" s="221"/>
      <c r="Q57" s="221"/>
      <c r="R57" s="221"/>
      <c r="S57" s="221"/>
      <c r="T57" s="221"/>
      <c r="U57" s="221"/>
      <c r="V57" s="221"/>
      <c r="W57" s="221"/>
    </row>
    <row r="58" spans="1:23" s="213" customFormat="1" x14ac:dyDescent="0.2">
      <c r="A58" s="219"/>
      <c r="B58" s="224"/>
      <c r="C58" s="224"/>
      <c r="D58" s="233"/>
      <c r="E58" s="214"/>
      <c r="F58" s="224"/>
      <c r="G58" s="221"/>
      <c r="H58" s="221"/>
      <c r="I58" s="221"/>
      <c r="J58" s="221"/>
      <c r="K58" s="221"/>
      <c r="L58" s="221"/>
      <c r="M58" s="221"/>
      <c r="N58" s="221"/>
      <c r="O58" s="221"/>
      <c r="P58" s="221"/>
      <c r="Q58" s="221"/>
      <c r="R58" s="221"/>
      <c r="S58" s="221"/>
      <c r="T58" s="221"/>
      <c r="U58" s="221"/>
      <c r="V58" s="221"/>
      <c r="W58" s="221"/>
    </row>
    <row r="59" spans="1:23" s="213" customFormat="1" x14ac:dyDescent="0.2">
      <c r="A59" s="219"/>
      <c r="B59" s="224"/>
      <c r="C59" s="224"/>
      <c r="D59" s="233"/>
      <c r="E59" s="214"/>
      <c r="F59" s="224"/>
      <c r="G59" s="221"/>
      <c r="H59" s="221"/>
      <c r="I59" s="221"/>
      <c r="J59" s="221"/>
      <c r="K59" s="221"/>
      <c r="L59" s="221"/>
      <c r="M59" s="221"/>
      <c r="N59" s="221"/>
      <c r="O59" s="221"/>
      <c r="P59" s="221"/>
      <c r="Q59" s="221"/>
      <c r="R59" s="221"/>
      <c r="S59" s="221"/>
      <c r="T59" s="221"/>
      <c r="U59" s="221"/>
      <c r="V59" s="221"/>
      <c r="W59" s="221"/>
    </row>
    <row r="60" spans="1:23" s="213" customFormat="1" x14ac:dyDescent="0.2">
      <c r="A60" s="219"/>
      <c r="B60" s="224"/>
      <c r="C60" s="224"/>
      <c r="D60" s="233"/>
      <c r="E60" s="214"/>
      <c r="F60" s="224"/>
      <c r="G60" s="221"/>
      <c r="H60" s="221"/>
      <c r="I60" s="221"/>
      <c r="J60" s="221"/>
      <c r="K60" s="221"/>
      <c r="L60" s="221"/>
      <c r="M60" s="221"/>
      <c r="N60" s="221"/>
      <c r="O60" s="221"/>
      <c r="P60" s="221"/>
      <c r="Q60" s="221"/>
      <c r="R60" s="221"/>
      <c r="S60" s="221"/>
      <c r="T60" s="221"/>
      <c r="U60" s="221"/>
      <c r="V60" s="221"/>
      <c r="W60" s="221"/>
    </row>
    <row r="61" spans="1:23" s="213" customFormat="1" x14ac:dyDescent="0.2">
      <c r="A61" s="219"/>
      <c r="B61" s="224"/>
      <c r="C61" s="224"/>
      <c r="D61" s="233"/>
      <c r="E61" s="214"/>
      <c r="F61" s="224"/>
      <c r="G61" s="221"/>
      <c r="H61" s="221"/>
      <c r="I61" s="221"/>
      <c r="J61" s="221"/>
      <c r="K61" s="221"/>
      <c r="L61" s="221"/>
      <c r="M61" s="221"/>
      <c r="N61" s="221"/>
      <c r="O61" s="221"/>
      <c r="P61" s="221"/>
      <c r="Q61" s="221"/>
      <c r="R61" s="221"/>
      <c r="S61" s="221"/>
      <c r="T61" s="221"/>
      <c r="U61" s="221"/>
      <c r="V61" s="221"/>
      <c r="W61" s="221"/>
    </row>
    <row r="62" spans="1:23" s="213" customFormat="1" x14ac:dyDescent="0.2">
      <c r="A62" s="219"/>
      <c r="B62" s="224"/>
      <c r="C62" s="224"/>
      <c r="D62" s="233"/>
      <c r="E62" s="214"/>
      <c r="F62" s="224"/>
      <c r="G62" s="221"/>
      <c r="H62" s="221"/>
      <c r="I62" s="221"/>
      <c r="J62" s="221"/>
      <c r="K62" s="221"/>
      <c r="L62" s="221"/>
      <c r="M62" s="221"/>
      <c r="N62" s="221"/>
      <c r="O62" s="221"/>
      <c r="P62" s="221"/>
      <c r="Q62" s="221"/>
      <c r="R62" s="221"/>
      <c r="S62" s="221"/>
      <c r="T62" s="221"/>
      <c r="U62" s="221"/>
      <c r="V62" s="221"/>
      <c r="W62" s="221"/>
    </row>
    <row r="63" spans="1:23" s="213" customFormat="1" x14ac:dyDescent="0.2">
      <c r="A63" s="219"/>
      <c r="B63" s="224"/>
      <c r="C63" s="224"/>
      <c r="D63" s="233"/>
      <c r="E63" s="214"/>
      <c r="F63" s="224"/>
      <c r="G63" s="221"/>
      <c r="H63" s="221"/>
      <c r="I63" s="221"/>
      <c r="J63" s="221"/>
      <c r="K63" s="221"/>
      <c r="L63" s="221"/>
      <c r="M63" s="221"/>
      <c r="N63" s="221"/>
      <c r="O63" s="221"/>
      <c r="P63" s="221"/>
      <c r="Q63" s="221"/>
      <c r="R63" s="221"/>
      <c r="S63" s="221"/>
      <c r="T63" s="221"/>
      <c r="U63" s="221"/>
      <c r="V63" s="221"/>
      <c r="W63" s="221"/>
    </row>
    <row r="64" spans="1:23" s="213" customFormat="1" x14ac:dyDescent="0.2">
      <c r="A64" s="219"/>
      <c r="B64" s="224"/>
      <c r="C64" s="224"/>
      <c r="D64" s="233"/>
      <c r="E64" s="214"/>
      <c r="F64" s="224"/>
      <c r="G64" s="221"/>
      <c r="H64" s="221"/>
      <c r="I64" s="221"/>
      <c r="J64" s="221"/>
      <c r="K64" s="221"/>
      <c r="L64" s="221"/>
      <c r="M64" s="221"/>
      <c r="N64" s="221"/>
      <c r="O64" s="221"/>
      <c r="P64" s="221"/>
      <c r="Q64" s="221"/>
      <c r="R64" s="221"/>
      <c r="S64" s="221"/>
      <c r="T64" s="221"/>
      <c r="U64" s="221"/>
      <c r="V64" s="221"/>
      <c r="W64" s="221"/>
    </row>
    <row r="65" spans="1:23" s="213" customFormat="1" x14ac:dyDescent="0.2">
      <c r="A65" s="219"/>
      <c r="B65" s="224"/>
      <c r="C65" s="224"/>
      <c r="D65" s="233"/>
      <c r="E65" s="214"/>
      <c r="F65" s="224"/>
      <c r="G65" s="221"/>
      <c r="H65" s="221"/>
      <c r="I65" s="221"/>
      <c r="J65" s="221"/>
      <c r="K65" s="221"/>
      <c r="L65" s="221"/>
      <c r="M65" s="221"/>
      <c r="N65" s="221"/>
      <c r="O65" s="221"/>
      <c r="P65" s="221"/>
      <c r="Q65" s="221"/>
      <c r="R65" s="221"/>
      <c r="S65" s="221"/>
      <c r="T65" s="221"/>
      <c r="U65" s="221"/>
      <c r="V65" s="221"/>
      <c r="W65" s="221"/>
    </row>
    <row r="66" spans="1:23" s="213" customFormat="1" x14ac:dyDescent="0.2">
      <c r="A66" s="219"/>
      <c r="B66" s="224"/>
      <c r="C66" s="224"/>
      <c r="D66" s="233"/>
      <c r="E66" s="214"/>
      <c r="F66" s="224"/>
      <c r="G66" s="221"/>
      <c r="H66" s="221"/>
      <c r="I66" s="221"/>
      <c r="J66" s="221"/>
      <c r="K66" s="221"/>
      <c r="L66" s="221"/>
      <c r="M66" s="221"/>
      <c r="N66" s="221"/>
      <c r="O66" s="221"/>
      <c r="P66" s="221"/>
      <c r="Q66" s="221"/>
      <c r="R66" s="221"/>
      <c r="S66" s="221"/>
      <c r="T66" s="221"/>
      <c r="U66" s="221"/>
      <c r="V66" s="221"/>
      <c r="W66" s="221"/>
    </row>
    <row r="67" spans="1:23" s="213" customFormat="1" x14ac:dyDescent="0.2">
      <c r="A67" s="219"/>
      <c r="B67" s="224"/>
      <c r="C67" s="224"/>
      <c r="D67" s="233"/>
      <c r="E67" s="214"/>
      <c r="F67" s="224"/>
      <c r="G67" s="221"/>
      <c r="H67" s="221"/>
      <c r="I67" s="221"/>
      <c r="J67" s="221"/>
      <c r="K67" s="221"/>
      <c r="L67" s="221"/>
      <c r="M67" s="221"/>
      <c r="N67" s="221"/>
      <c r="O67" s="221"/>
      <c r="P67" s="221"/>
      <c r="Q67" s="221"/>
      <c r="R67" s="221"/>
      <c r="S67" s="221"/>
      <c r="T67" s="221"/>
      <c r="U67" s="221"/>
      <c r="V67" s="221"/>
      <c r="W67" s="221"/>
    </row>
    <row r="68" spans="1:23" s="213" customFormat="1" x14ac:dyDescent="0.2">
      <c r="A68" s="219"/>
      <c r="B68" s="224"/>
      <c r="C68" s="224"/>
      <c r="D68" s="233"/>
      <c r="E68" s="214"/>
      <c r="F68" s="224"/>
      <c r="G68" s="221"/>
      <c r="H68" s="221"/>
      <c r="I68" s="221"/>
      <c r="J68" s="221"/>
      <c r="K68" s="221"/>
      <c r="L68" s="221"/>
      <c r="M68" s="221"/>
      <c r="N68" s="221"/>
      <c r="O68" s="221"/>
      <c r="P68" s="221"/>
      <c r="Q68" s="221"/>
      <c r="R68" s="221"/>
      <c r="S68" s="221"/>
      <c r="T68" s="221"/>
      <c r="U68" s="221"/>
      <c r="V68" s="221"/>
      <c r="W68" s="221"/>
    </row>
    <row r="69" spans="1:23" s="213" customFormat="1" x14ac:dyDescent="0.2">
      <c r="A69" s="219"/>
      <c r="B69" s="224"/>
      <c r="C69" s="224"/>
      <c r="D69" s="233"/>
      <c r="E69" s="214"/>
      <c r="F69" s="224"/>
      <c r="G69" s="221"/>
      <c r="H69" s="221"/>
      <c r="I69" s="221"/>
      <c r="J69" s="221"/>
      <c r="K69" s="221"/>
      <c r="L69" s="221"/>
      <c r="M69" s="221"/>
      <c r="N69" s="221"/>
      <c r="O69" s="221"/>
      <c r="P69" s="221"/>
      <c r="Q69" s="221"/>
      <c r="R69" s="221"/>
      <c r="S69" s="221"/>
      <c r="T69" s="221"/>
      <c r="U69" s="221"/>
      <c r="V69" s="221"/>
      <c r="W69" s="221"/>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77" fitToHeight="999" orientation="landscape" errors="blank"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dimension ref="A1"/>
  <sheetViews>
    <sheetView workbookViewId="0"/>
  </sheetViews>
  <sheetFormatPr defaultRowHeight="12.75" x14ac:dyDescent="0.2"/>
  <sheetData/>
  <sheetProtection formatCells="0" formatColumns="0" formatRows="0" insertColumns="0" insertRows="0" insertHyperlinks="0" deleteColumns="0" deleteRows="0" sort="0" autoFilter="0" pivotTables="0"/>
  <pageMargins left="0.69999998807907104" right="0.69999998807907104" top="0.75" bottom="0.75" header="0.30000001192092896" footer="0.30000001192092896"/>
  <pageSetup errors="blank"/>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file>

<file path=customXml/itemProps1.xml><?xml version="1.0" encoding="utf-8"?>
<ds:datastoreItem xmlns:ds="http://schemas.openxmlformats.org/officeDocument/2006/customXml" ds:itemID="{1A117082-AE84-45DC-B4B1-E854891D3B4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12</vt:i4>
      </vt:variant>
      <vt:variant>
        <vt:lpstr>Pojmenované oblasti</vt:lpstr>
      </vt:variant>
      <vt:variant>
        <vt:i4>19</vt:i4>
      </vt:variant>
    </vt:vector>
  </HeadingPairs>
  <TitlesOfParts>
    <vt:vector size="31" baseType="lpstr">
      <vt:lpstr>Krycí list</vt:lpstr>
      <vt:lpstr>Rekapitulace</vt:lpstr>
      <vt:lpstr>družina 37</vt:lpstr>
      <vt:lpstr>družina 46</vt:lpstr>
      <vt:lpstr>družina 47</vt:lpstr>
      <vt:lpstr>fyz,che</vt:lpstr>
      <vt:lpstr>kabinet 43</vt:lpstr>
      <vt:lpstr>matematika 45</vt:lpstr>
      <vt:lpstr>polytechnika</vt:lpstr>
      <vt:lpstr>přírodověda 44</vt:lpstr>
      <vt:lpstr>robotika</vt:lpstr>
      <vt:lpstr>#Figury</vt:lpstr>
      <vt:lpstr>'družina 37'!Názvy_tisku</vt:lpstr>
      <vt:lpstr>'družina 46'!Názvy_tisku</vt:lpstr>
      <vt:lpstr>'družina 47'!Názvy_tisku</vt:lpstr>
      <vt:lpstr>'fyz,che'!Názvy_tisku</vt:lpstr>
      <vt:lpstr>'kabinet 43'!Názvy_tisku</vt:lpstr>
      <vt:lpstr>'matematika 45'!Názvy_tisku</vt:lpstr>
      <vt:lpstr>polytechnika!Názvy_tisku</vt:lpstr>
      <vt:lpstr>'přírodověda 44'!Názvy_tisku</vt:lpstr>
      <vt:lpstr>Rekapitulace!Názvy_tisku</vt:lpstr>
      <vt:lpstr>robotika!Názvy_tisku</vt:lpstr>
      <vt:lpstr>'družina 37'!Oblast_tisku</vt:lpstr>
      <vt:lpstr>'družina 46'!Oblast_tisku</vt:lpstr>
      <vt:lpstr>'družina 47'!Oblast_tisku</vt:lpstr>
      <vt:lpstr>'fyz,che'!Oblast_tisku</vt:lpstr>
      <vt:lpstr>'kabinet 43'!Oblast_tisku</vt:lpstr>
      <vt:lpstr>'matematika 45'!Oblast_tisku</vt:lpstr>
      <vt:lpstr>polytechnika!Oblast_tisku</vt:lpstr>
      <vt:lpstr>'přírodověda 44'!Oblast_tisku</vt:lpstr>
      <vt:lpstr>robotika!Oblast_tisku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Luci</dc:creator>
  <cp:lastModifiedBy>Bartošková Petra (MMB_OIEF)</cp:lastModifiedBy>
  <cp:lastPrinted>2019-11-28T07:37:59Z</cp:lastPrinted>
  <dcterms:created xsi:type="dcterms:W3CDTF">2006-04-27T05:25:48Z</dcterms:created>
  <dcterms:modified xsi:type="dcterms:W3CDTF">2024-04-26T12:30:07Z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1033	1029</vt:lpwstr>
  </property>
</Properties>
</file>